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710" yWindow="-15" windowWidth="10770" windowHeight="14565" activeTab="5"/>
  </bookViews>
  <sheets>
    <sheet name="売上推移" sheetId="9" r:id="rId1"/>
    <sheet name="体力表" sheetId="10" r:id="rId2"/>
    <sheet name="10年推移" sheetId="14" r:id="rId3"/>
    <sheet name="年度" sheetId="21" r:id="rId4"/>
    <sheet name="整形DATA" sheetId="4" r:id="rId5"/>
    <sheet name="元DATA" sheetId="22" r:id="rId6"/>
  </sheets>
  <calcPr calcId="125725"/>
</workbook>
</file>

<file path=xl/calcChain.xml><?xml version="1.0" encoding="utf-8"?>
<calcChain xmlns="http://schemas.openxmlformats.org/spreadsheetml/2006/main">
  <c r="Q8" i="4"/>
  <c r="H2" l="1"/>
  <c r="H1"/>
  <c r="A4"/>
  <c r="E2"/>
  <c r="C2"/>
  <c r="A2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S300"/>
  <c r="H300"/>
  <c r="G300"/>
  <c r="F300"/>
  <c r="E300"/>
  <c r="D300"/>
  <c r="C300"/>
  <c r="B300"/>
  <c r="S299"/>
  <c r="H299"/>
  <c r="G299"/>
  <c r="F299"/>
  <c r="E299"/>
  <c r="D299"/>
  <c r="C299"/>
  <c r="B299"/>
  <c r="S298"/>
  <c r="H298"/>
  <c r="G298"/>
  <c r="F298"/>
  <c r="E298"/>
  <c r="D298"/>
  <c r="C298"/>
  <c r="B298"/>
  <c r="S297"/>
  <c r="H297"/>
  <c r="G297"/>
  <c r="F297"/>
  <c r="E297"/>
  <c r="D297"/>
  <c r="C297"/>
  <c r="B297"/>
  <c r="S296"/>
  <c r="H296"/>
  <c r="G296"/>
  <c r="F296"/>
  <c r="E296"/>
  <c r="D296"/>
  <c r="C296"/>
  <c r="B296"/>
  <c r="S295"/>
  <c r="H295"/>
  <c r="G295"/>
  <c r="F295"/>
  <c r="E295"/>
  <c r="D295"/>
  <c r="C295"/>
  <c r="B295"/>
  <c r="S294"/>
  <c r="H294"/>
  <c r="G294"/>
  <c r="F294"/>
  <c r="E294"/>
  <c r="D294"/>
  <c r="C294"/>
  <c r="B294"/>
  <c r="S293"/>
  <c r="H293"/>
  <c r="G293"/>
  <c r="F293"/>
  <c r="E293"/>
  <c r="D293"/>
  <c r="C293"/>
  <c r="B293"/>
  <c r="S292"/>
  <c r="H292"/>
  <c r="G292"/>
  <c r="F292"/>
  <c r="E292"/>
  <c r="D292"/>
  <c r="C292"/>
  <c r="B292"/>
  <c r="S291"/>
  <c r="H291"/>
  <c r="G291"/>
  <c r="F291"/>
  <c r="E291"/>
  <c r="D291"/>
  <c r="C291"/>
  <c r="B291"/>
  <c r="S290"/>
  <c r="H290"/>
  <c r="G290"/>
  <c r="F290"/>
  <c r="E290"/>
  <c r="D290"/>
  <c r="C290"/>
  <c r="B290"/>
  <c r="S289"/>
  <c r="H289"/>
  <c r="G289"/>
  <c r="F289"/>
  <c r="E289"/>
  <c r="D289"/>
  <c r="C289"/>
  <c r="B289"/>
  <c r="S288"/>
  <c r="H288"/>
  <c r="G288"/>
  <c r="F288"/>
  <c r="E288"/>
  <c r="D288"/>
  <c r="C288"/>
  <c r="B288"/>
  <c r="S287"/>
  <c r="H287"/>
  <c r="G287"/>
  <c r="F287"/>
  <c r="E287"/>
  <c r="D287"/>
  <c r="C287"/>
  <c r="B287"/>
  <c r="S286"/>
  <c r="H286"/>
  <c r="G286"/>
  <c r="F286"/>
  <c r="E286"/>
  <c r="D286"/>
  <c r="C286"/>
  <c r="B286"/>
  <c r="S285"/>
  <c r="H285"/>
  <c r="G285"/>
  <c r="F285"/>
  <c r="E285"/>
  <c r="D285"/>
  <c r="C285"/>
  <c r="B285"/>
  <c r="S284"/>
  <c r="H284"/>
  <c r="G284"/>
  <c r="F284"/>
  <c r="E284"/>
  <c r="D284"/>
  <c r="C284"/>
  <c r="B284"/>
  <c r="S283"/>
  <c r="H283"/>
  <c r="G283"/>
  <c r="F283"/>
  <c r="E283"/>
  <c r="D283"/>
  <c r="C283"/>
  <c r="B283"/>
  <c r="S282"/>
  <c r="H282"/>
  <c r="G282"/>
  <c r="F282"/>
  <c r="E282"/>
  <c r="D282"/>
  <c r="C282"/>
  <c r="B282"/>
  <c r="S281"/>
  <c r="H281"/>
  <c r="G281"/>
  <c r="F281"/>
  <c r="E281"/>
  <c r="D281"/>
  <c r="C281"/>
  <c r="B281"/>
  <c r="S280"/>
  <c r="H280"/>
  <c r="G280"/>
  <c r="F280"/>
  <c r="E280"/>
  <c r="D280"/>
  <c r="C280"/>
  <c r="B280"/>
  <c r="S279"/>
  <c r="H279"/>
  <c r="G279"/>
  <c r="F279"/>
  <c r="E279"/>
  <c r="D279"/>
  <c r="C279"/>
  <c r="B279"/>
  <c r="S278"/>
  <c r="H278"/>
  <c r="G278"/>
  <c r="F278"/>
  <c r="E278"/>
  <c r="D278"/>
  <c r="C278"/>
  <c r="B278"/>
  <c r="S277"/>
  <c r="H277"/>
  <c r="G277"/>
  <c r="F277"/>
  <c r="E277"/>
  <c r="D277"/>
  <c r="C277"/>
  <c r="B277"/>
  <c r="S276"/>
  <c r="H276"/>
  <c r="G276"/>
  <c r="F276"/>
  <c r="E276"/>
  <c r="D276"/>
  <c r="C276"/>
  <c r="B276"/>
  <c r="S275"/>
  <c r="H275"/>
  <c r="G275"/>
  <c r="F275"/>
  <c r="E275"/>
  <c r="D275"/>
  <c r="C275"/>
  <c r="B275"/>
  <c r="S274"/>
  <c r="H274"/>
  <c r="G274"/>
  <c r="F274"/>
  <c r="E274"/>
  <c r="D274"/>
  <c r="C274"/>
  <c r="B274"/>
  <c r="S273"/>
  <c r="H273"/>
  <c r="G273"/>
  <c r="F273"/>
  <c r="E273"/>
  <c r="D273"/>
  <c r="C273"/>
  <c r="B273"/>
  <c r="S272"/>
  <c r="H272"/>
  <c r="G272"/>
  <c r="F272"/>
  <c r="E272"/>
  <c r="D272"/>
  <c r="C272"/>
  <c r="B272"/>
  <c r="S271"/>
  <c r="H271"/>
  <c r="G271"/>
  <c r="F271"/>
  <c r="E271"/>
  <c r="D271"/>
  <c r="C271"/>
  <c r="B271"/>
  <c r="S270"/>
  <c r="H270"/>
  <c r="G270"/>
  <c r="F270"/>
  <c r="E270"/>
  <c r="D270"/>
  <c r="C270"/>
  <c r="B270"/>
  <c r="S269"/>
  <c r="H269"/>
  <c r="G269"/>
  <c r="F269"/>
  <c r="E269"/>
  <c r="D269"/>
  <c r="C269"/>
  <c r="B269"/>
  <c r="S268"/>
  <c r="H268"/>
  <c r="G268"/>
  <c r="F268"/>
  <c r="E268"/>
  <c r="D268"/>
  <c r="C268"/>
  <c r="B268"/>
  <c r="S267"/>
  <c r="H267"/>
  <c r="G267"/>
  <c r="F267"/>
  <c r="E267"/>
  <c r="D267"/>
  <c r="C267"/>
  <c r="B267"/>
  <c r="S266"/>
  <c r="H266"/>
  <c r="G266"/>
  <c r="F266"/>
  <c r="E266"/>
  <c r="D266"/>
  <c r="C266"/>
  <c r="B266"/>
  <c r="S265"/>
  <c r="H265"/>
  <c r="G265"/>
  <c r="F265"/>
  <c r="E265"/>
  <c r="D265"/>
  <c r="C265"/>
  <c r="B265"/>
  <c r="S264"/>
  <c r="H264"/>
  <c r="G264"/>
  <c r="F264"/>
  <c r="E264"/>
  <c r="D264"/>
  <c r="C264"/>
  <c r="B264"/>
  <c r="S263"/>
  <c r="H263"/>
  <c r="G263"/>
  <c r="F263"/>
  <c r="E263"/>
  <c r="D263"/>
  <c r="C263"/>
  <c r="B263"/>
  <c r="S262"/>
  <c r="H262"/>
  <c r="G262"/>
  <c r="F262"/>
  <c r="E262"/>
  <c r="D262"/>
  <c r="C262"/>
  <c r="B262"/>
  <c r="S261"/>
  <c r="H261"/>
  <c r="G261"/>
  <c r="F261"/>
  <c r="E261"/>
  <c r="D261"/>
  <c r="C261"/>
  <c r="B261"/>
  <c r="S260"/>
  <c r="H260"/>
  <c r="G260"/>
  <c r="F260"/>
  <c r="E260"/>
  <c r="D260"/>
  <c r="C260"/>
  <c r="B260"/>
  <c r="S259"/>
  <c r="H259"/>
  <c r="G259"/>
  <c r="F259"/>
  <c r="E259"/>
  <c r="D259"/>
  <c r="C259"/>
  <c r="B259"/>
  <c r="S258"/>
  <c r="H258"/>
  <c r="G258"/>
  <c r="F258"/>
  <c r="E258"/>
  <c r="D258"/>
  <c r="C258"/>
  <c r="B258"/>
  <c r="S257"/>
  <c r="H257"/>
  <c r="G257"/>
  <c r="F257"/>
  <c r="E257"/>
  <c r="D257"/>
  <c r="C257"/>
  <c r="B257"/>
  <c r="S256"/>
  <c r="H256"/>
  <c r="G256"/>
  <c r="F256"/>
  <c r="E256"/>
  <c r="D256"/>
  <c r="C256"/>
  <c r="B256"/>
  <c r="S255"/>
  <c r="H255"/>
  <c r="G255"/>
  <c r="F255"/>
  <c r="E255"/>
  <c r="D255"/>
  <c r="C255"/>
  <c r="B255"/>
  <c r="S254"/>
  <c r="H254"/>
  <c r="G254"/>
  <c r="F254"/>
  <c r="E254"/>
  <c r="D254"/>
  <c r="C254"/>
  <c r="B254"/>
  <c r="S253"/>
  <c r="H253"/>
  <c r="G253"/>
  <c r="F253"/>
  <c r="E253"/>
  <c r="D253"/>
  <c r="C253"/>
  <c r="B253"/>
  <c r="S252"/>
  <c r="H252"/>
  <c r="G252"/>
  <c r="F252"/>
  <c r="E252"/>
  <c r="D252"/>
  <c r="C252"/>
  <c r="B252"/>
  <c r="S251"/>
  <c r="H251"/>
  <c r="G251"/>
  <c r="F251"/>
  <c r="E251"/>
  <c r="D251"/>
  <c r="C251"/>
  <c r="B251"/>
  <c r="S250"/>
  <c r="H250"/>
  <c r="G250"/>
  <c r="F250"/>
  <c r="E250"/>
  <c r="D250"/>
  <c r="C250"/>
  <c r="B250"/>
  <c r="S249"/>
  <c r="H249"/>
  <c r="G249"/>
  <c r="F249"/>
  <c r="E249"/>
  <c r="D249"/>
  <c r="C249"/>
  <c r="B249"/>
  <c r="S248"/>
  <c r="H248"/>
  <c r="G248"/>
  <c r="F248"/>
  <c r="E248"/>
  <c r="D248"/>
  <c r="C248"/>
  <c r="B248"/>
  <c r="S247"/>
  <c r="H247"/>
  <c r="G247"/>
  <c r="F247"/>
  <c r="E247"/>
  <c r="D247"/>
  <c r="C247"/>
  <c r="B247"/>
  <c r="S246"/>
  <c r="H246"/>
  <c r="G246"/>
  <c r="F246"/>
  <c r="E246"/>
  <c r="D246"/>
  <c r="C246"/>
  <c r="B246"/>
  <c r="S245"/>
  <c r="H245"/>
  <c r="G245"/>
  <c r="F245"/>
  <c r="E245"/>
  <c r="D245"/>
  <c r="C245"/>
  <c r="B245"/>
  <c r="S244"/>
  <c r="H244"/>
  <c r="G244"/>
  <c r="F244"/>
  <c r="E244"/>
  <c r="D244"/>
  <c r="C244"/>
  <c r="B244"/>
  <c r="S243"/>
  <c r="H243"/>
  <c r="G243"/>
  <c r="F243"/>
  <c r="E243"/>
  <c r="D243"/>
  <c r="C243"/>
  <c r="B243"/>
  <c r="S242"/>
  <c r="H242"/>
  <c r="G242"/>
  <c r="F242"/>
  <c r="E242"/>
  <c r="D242"/>
  <c r="C242"/>
  <c r="B242"/>
  <c r="S241"/>
  <c r="H241"/>
  <c r="G241"/>
  <c r="F241"/>
  <c r="E241"/>
  <c r="D241"/>
  <c r="C241"/>
  <c r="B241"/>
  <c r="S240"/>
  <c r="H240"/>
  <c r="G240"/>
  <c r="F240"/>
  <c r="E240"/>
  <c r="D240"/>
  <c r="C240"/>
  <c r="B240"/>
  <c r="S239"/>
  <c r="H239"/>
  <c r="G239"/>
  <c r="F239"/>
  <c r="E239"/>
  <c r="D239"/>
  <c r="C239"/>
  <c r="B239"/>
  <c r="S238"/>
  <c r="H238"/>
  <c r="G238"/>
  <c r="F238"/>
  <c r="E238"/>
  <c r="D238"/>
  <c r="C238"/>
  <c r="B238"/>
  <c r="S237"/>
  <c r="H237"/>
  <c r="G237"/>
  <c r="F237"/>
  <c r="E237"/>
  <c r="D237"/>
  <c r="C237"/>
  <c r="B237"/>
  <c r="S236"/>
  <c r="H236"/>
  <c r="G236"/>
  <c r="F236"/>
  <c r="E236"/>
  <c r="D236"/>
  <c r="C236"/>
  <c r="B236"/>
  <c r="S235"/>
  <c r="H235"/>
  <c r="G235"/>
  <c r="F235"/>
  <c r="E235"/>
  <c r="D235"/>
  <c r="C235"/>
  <c r="B235"/>
  <c r="S234"/>
  <c r="H234"/>
  <c r="G234"/>
  <c r="F234"/>
  <c r="E234"/>
  <c r="D234"/>
  <c r="C234"/>
  <c r="B234"/>
  <c r="S233"/>
  <c r="H233"/>
  <c r="G233"/>
  <c r="F233"/>
  <c r="E233"/>
  <c r="D233"/>
  <c r="C233"/>
  <c r="B233"/>
  <c r="S232"/>
  <c r="H232"/>
  <c r="G232"/>
  <c r="F232"/>
  <c r="E232"/>
  <c r="D232"/>
  <c r="C232"/>
  <c r="B232"/>
  <c r="S231"/>
  <c r="H231"/>
  <c r="G231"/>
  <c r="F231"/>
  <c r="E231"/>
  <c r="D231"/>
  <c r="C231"/>
  <c r="B231"/>
  <c r="S230"/>
  <c r="H230"/>
  <c r="G230"/>
  <c r="F230"/>
  <c r="E230"/>
  <c r="D230"/>
  <c r="C230"/>
  <c r="B230"/>
  <c r="S229"/>
  <c r="H229"/>
  <c r="G229"/>
  <c r="F229"/>
  <c r="E229"/>
  <c r="D229"/>
  <c r="C229"/>
  <c r="B229"/>
  <c r="S228"/>
  <c r="H228"/>
  <c r="G228"/>
  <c r="F228"/>
  <c r="E228"/>
  <c r="D228"/>
  <c r="C228"/>
  <c r="B228"/>
  <c r="S227"/>
  <c r="H227"/>
  <c r="G227"/>
  <c r="F227"/>
  <c r="E227"/>
  <c r="D227"/>
  <c r="C227"/>
  <c r="B227"/>
  <c r="S226"/>
  <c r="H226"/>
  <c r="G226"/>
  <c r="F226"/>
  <c r="E226"/>
  <c r="D226"/>
  <c r="C226"/>
  <c r="B226"/>
  <c r="S225"/>
  <c r="H225"/>
  <c r="G225"/>
  <c r="F225"/>
  <c r="E225"/>
  <c r="D225"/>
  <c r="C225"/>
  <c r="B225"/>
  <c r="S224"/>
  <c r="H224"/>
  <c r="G224"/>
  <c r="F224"/>
  <c r="E224"/>
  <c r="D224"/>
  <c r="C224"/>
  <c r="B224"/>
  <c r="S223"/>
  <c r="H223"/>
  <c r="G223"/>
  <c r="F223"/>
  <c r="E223"/>
  <c r="D223"/>
  <c r="C223"/>
  <c r="B223"/>
  <c r="S222"/>
  <c r="H222"/>
  <c r="G222"/>
  <c r="F222"/>
  <c r="E222"/>
  <c r="D222"/>
  <c r="C222"/>
  <c r="B222"/>
  <c r="S221"/>
  <c r="H221"/>
  <c r="G221"/>
  <c r="F221"/>
  <c r="E221"/>
  <c r="D221"/>
  <c r="C221"/>
  <c r="B221"/>
  <c r="S220"/>
  <c r="H220"/>
  <c r="G220"/>
  <c r="F220"/>
  <c r="E220"/>
  <c r="D220"/>
  <c r="C220"/>
  <c r="B220"/>
  <c r="S219"/>
  <c r="H219"/>
  <c r="G219"/>
  <c r="F219"/>
  <c r="E219"/>
  <c r="D219"/>
  <c r="C219"/>
  <c r="B219"/>
  <c r="S218"/>
  <c r="H218"/>
  <c r="G218"/>
  <c r="F218"/>
  <c r="E218"/>
  <c r="D218"/>
  <c r="C218"/>
  <c r="B218"/>
  <c r="S217"/>
  <c r="H217"/>
  <c r="G217"/>
  <c r="F217"/>
  <c r="E217"/>
  <c r="D217"/>
  <c r="C217"/>
  <c r="B217"/>
  <c r="S216"/>
  <c r="H216"/>
  <c r="G216"/>
  <c r="F216"/>
  <c r="E216"/>
  <c r="D216"/>
  <c r="C216"/>
  <c r="B216"/>
  <c r="S215"/>
  <c r="H215"/>
  <c r="G215"/>
  <c r="F215"/>
  <c r="E215"/>
  <c r="D215"/>
  <c r="C215"/>
  <c r="B215"/>
  <c r="S214"/>
  <c r="H214"/>
  <c r="G214"/>
  <c r="F214"/>
  <c r="E214"/>
  <c r="D214"/>
  <c r="C214"/>
  <c r="B214"/>
  <c r="S213"/>
  <c r="H213"/>
  <c r="G213"/>
  <c r="F213"/>
  <c r="E213"/>
  <c r="D213"/>
  <c r="C213"/>
  <c r="B213"/>
  <c r="S212"/>
  <c r="H212"/>
  <c r="G212"/>
  <c r="F212"/>
  <c r="E212"/>
  <c r="D212"/>
  <c r="C212"/>
  <c r="B212"/>
  <c r="S211"/>
  <c r="H211"/>
  <c r="G211"/>
  <c r="F211"/>
  <c r="E211"/>
  <c r="D211"/>
  <c r="C211"/>
  <c r="B211"/>
  <c r="S210"/>
  <c r="H210"/>
  <c r="G210"/>
  <c r="F210"/>
  <c r="E210"/>
  <c r="D210"/>
  <c r="C210"/>
  <c r="B210"/>
  <c r="S209"/>
  <c r="H209"/>
  <c r="G209"/>
  <c r="F209"/>
  <c r="E209"/>
  <c r="D209"/>
  <c r="C209"/>
  <c r="B209"/>
  <c r="S208"/>
  <c r="H208"/>
  <c r="G208"/>
  <c r="F208"/>
  <c r="E208"/>
  <c r="D208"/>
  <c r="C208"/>
  <c r="B208"/>
  <c r="S207"/>
  <c r="H207"/>
  <c r="G207"/>
  <c r="F207"/>
  <c r="E207"/>
  <c r="D207"/>
  <c r="C207"/>
  <c r="B207"/>
  <c r="S206"/>
  <c r="H206"/>
  <c r="G206"/>
  <c r="F206"/>
  <c r="E206"/>
  <c r="D206"/>
  <c r="C206"/>
  <c r="B206"/>
  <c r="S205"/>
  <c r="H205"/>
  <c r="G205"/>
  <c r="F205"/>
  <c r="E205"/>
  <c r="D205"/>
  <c r="C205"/>
  <c r="B205"/>
  <c r="S204"/>
  <c r="H204"/>
  <c r="G204"/>
  <c r="F204"/>
  <c r="E204"/>
  <c r="D204"/>
  <c r="C204"/>
  <c r="B204"/>
  <c r="S203"/>
  <c r="H203"/>
  <c r="G203"/>
  <c r="F203"/>
  <c r="E203"/>
  <c r="D203"/>
  <c r="C203"/>
  <c r="B203"/>
  <c r="S202"/>
  <c r="H202"/>
  <c r="G202"/>
  <c r="F202"/>
  <c r="E202"/>
  <c r="D202"/>
  <c r="C202"/>
  <c r="B202"/>
  <c r="S201"/>
  <c r="H201"/>
  <c r="G201"/>
  <c r="F201"/>
  <c r="E201"/>
  <c r="D201"/>
  <c r="C201"/>
  <c r="B201"/>
  <c r="S200"/>
  <c r="H200"/>
  <c r="G200"/>
  <c r="F200"/>
  <c r="E200"/>
  <c r="D200"/>
  <c r="C200"/>
  <c r="B200"/>
  <c r="S199"/>
  <c r="H199"/>
  <c r="G199"/>
  <c r="F199"/>
  <c r="E199"/>
  <c r="D199"/>
  <c r="C199"/>
  <c r="B199"/>
  <c r="S198"/>
  <c r="H198"/>
  <c r="G198"/>
  <c r="F198"/>
  <c r="E198"/>
  <c r="D198"/>
  <c r="C198"/>
  <c r="B198"/>
  <c r="S197"/>
  <c r="H197"/>
  <c r="G197"/>
  <c r="F197"/>
  <c r="E197"/>
  <c r="D197"/>
  <c r="C197"/>
  <c r="B197"/>
  <c r="S196"/>
  <c r="H196"/>
  <c r="G196"/>
  <c r="F196"/>
  <c r="E196"/>
  <c r="D196"/>
  <c r="C196"/>
  <c r="B196"/>
  <c r="S195"/>
  <c r="H195"/>
  <c r="G195"/>
  <c r="F195"/>
  <c r="E195"/>
  <c r="D195"/>
  <c r="C195"/>
  <c r="B195"/>
  <c r="S194"/>
  <c r="H194"/>
  <c r="G194"/>
  <c r="F194"/>
  <c r="E194"/>
  <c r="D194"/>
  <c r="C194"/>
  <c r="B194"/>
  <c r="S193"/>
  <c r="H193"/>
  <c r="G193"/>
  <c r="F193"/>
  <c r="E193"/>
  <c r="D193"/>
  <c r="C193"/>
  <c r="B193"/>
  <c r="S192"/>
  <c r="H192"/>
  <c r="G192"/>
  <c r="F192"/>
  <c r="E192"/>
  <c r="D192"/>
  <c r="C192"/>
  <c r="B192"/>
  <c r="S191"/>
  <c r="H191"/>
  <c r="G191"/>
  <c r="F191"/>
  <c r="E191"/>
  <c r="D191"/>
  <c r="C191"/>
  <c r="B191"/>
  <c r="S190"/>
  <c r="H190"/>
  <c r="G190"/>
  <c r="F190"/>
  <c r="E190"/>
  <c r="D190"/>
  <c r="C190"/>
  <c r="B190"/>
  <c r="S189"/>
  <c r="H189"/>
  <c r="G189"/>
  <c r="F189"/>
  <c r="E189"/>
  <c r="D189"/>
  <c r="C189"/>
  <c r="B189"/>
  <c r="S188"/>
  <c r="H188"/>
  <c r="G188"/>
  <c r="F188"/>
  <c r="E188"/>
  <c r="D188"/>
  <c r="C188"/>
  <c r="B188"/>
  <c r="S187"/>
  <c r="H187"/>
  <c r="G187"/>
  <c r="F187"/>
  <c r="E187"/>
  <c r="D187"/>
  <c r="C187"/>
  <c r="B187"/>
  <c r="S186"/>
  <c r="H186"/>
  <c r="G186"/>
  <c r="F186"/>
  <c r="E186"/>
  <c r="D186"/>
  <c r="C186"/>
  <c r="B186"/>
  <c r="S185"/>
  <c r="H185"/>
  <c r="G185"/>
  <c r="F185"/>
  <c r="E185"/>
  <c r="D185"/>
  <c r="C185"/>
  <c r="B185"/>
  <c r="S184"/>
  <c r="H184"/>
  <c r="G184"/>
  <c r="F184"/>
  <c r="E184"/>
  <c r="D184"/>
  <c r="C184"/>
  <c r="B184"/>
  <c r="S183"/>
  <c r="H183"/>
  <c r="G183"/>
  <c r="F183"/>
  <c r="E183"/>
  <c r="D183"/>
  <c r="C183"/>
  <c r="B183"/>
  <c r="S182"/>
  <c r="H182"/>
  <c r="G182"/>
  <c r="F182"/>
  <c r="E182"/>
  <c r="D182"/>
  <c r="C182"/>
  <c r="B182"/>
  <c r="S181"/>
  <c r="H181"/>
  <c r="G181"/>
  <c r="F181"/>
  <c r="E181"/>
  <c r="D181"/>
  <c r="C181"/>
  <c r="B181"/>
  <c r="S180"/>
  <c r="H180"/>
  <c r="G180"/>
  <c r="F180"/>
  <c r="E180"/>
  <c r="D180"/>
  <c r="C180"/>
  <c r="B180"/>
  <c r="S179"/>
  <c r="H179"/>
  <c r="G179"/>
  <c r="F179"/>
  <c r="E179"/>
  <c r="D179"/>
  <c r="C179"/>
  <c r="B179"/>
  <c r="S178"/>
  <c r="H178"/>
  <c r="G178"/>
  <c r="F178"/>
  <c r="E178"/>
  <c r="D178"/>
  <c r="C178"/>
  <c r="B178"/>
  <c r="S177"/>
  <c r="H177"/>
  <c r="G177"/>
  <c r="F177"/>
  <c r="E177"/>
  <c r="D177"/>
  <c r="C177"/>
  <c r="B177"/>
  <c r="S176"/>
  <c r="H176"/>
  <c r="G176"/>
  <c r="F176"/>
  <c r="E176"/>
  <c r="D176"/>
  <c r="C176"/>
  <c r="B176"/>
  <c r="S175"/>
  <c r="H175"/>
  <c r="G175"/>
  <c r="F175"/>
  <c r="E175"/>
  <c r="D175"/>
  <c r="C175"/>
  <c r="B175"/>
  <c r="S174"/>
  <c r="H174"/>
  <c r="G174"/>
  <c r="F174"/>
  <c r="E174"/>
  <c r="D174"/>
  <c r="C174"/>
  <c r="B174"/>
  <c r="S173"/>
  <c r="H173"/>
  <c r="G173"/>
  <c r="F173"/>
  <c r="E173"/>
  <c r="D173"/>
  <c r="C173"/>
  <c r="B173"/>
  <c r="S172"/>
  <c r="H172"/>
  <c r="G172"/>
  <c r="F172"/>
  <c r="E172"/>
  <c r="D172"/>
  <c r="C172"/>
  <c r="B172"/>
  <c r="S171"/>
  <c r="H171"/>
  <c r="G171"/>
  <c r="F171"/>
  <c r="E171"/>
  <c r="D171"/>
  <c r="C171"/>
  <c r="B171"/>
  <c r="S170"/>
  <c r="H170"/>
  <c r="G170"/>
  <c r="F170"/>
  <c r="E170"/>
  <c r="D170"/>
  <c r="C170"/>
  <c r="B170"/>
  <c r="S169"/>
  <c r="H169"/>
  <c r="G169"/>
  <c r="F169"/>
  <c r="E169"/>
  <c r="D169"/>
  <c r="C169"/>
  <c r="B169"/>
  <c r="S168"/>
  <c r="H168"/>
  <c r="G168"/>
  <c r="F168"/>
  <c r="E168"/>
  <c r="D168"/>
  <c r="C168"/>
  <c r="B168"/>
  <c r="S167"/>
  <c r="H167"/>
  <c r="G167"/>
  <c r="F167"/>
  <c r="E167"/>
  <c r="D167"/>
  <c r="C167"/>
  <c r="B167"/>
  <c r="S166"/>
  <c r="H166"/>
  <c r="G166"/>
  <c r="F166"/>
  <c r="E166"/>
  <c r="D166"/>
  <c r="C166"/>
  <c r="B166"/>
  <c r="S165"/>
  <c r="H165"/>
  <c r="G165"/>
  <c r="F165"/>
  <c r="E165"/>
  <c r="D165"/>
  <c r="C165"/>
  <c r="B165"/>
  <c r="S164"/>
  <c r="H164"/>
  <c r="G164"/>
  <c r="F164"/>
  <c r="E164"/>
  <c r="D164"/>
  <c r="C164"/>
  <c r="B164"/>
  <c r="S163"/>
  <c r="H163"/>
  <c r="G163"/>
  <c r="F163"/>
  <c r="E163"/>
  <c r="D163"/>
  <c r="C163"/>
  <c r="B163"/>
  <c r="S162"/>
  <c r="H162"/>
  <c r="G162"/>
  <c r="F162"/>
  <c r="E162"/>
  <c r="D162"/>
  <c r="C162"/>
  <c r="B162"/>
  <c r="S161"/>
  <c r="H161"/>
  <c r="G161"/>
  <c r="F161"/>
  <c r="E161"/>
  <c r="D161"/>
  <c r="C161"/>
  <c r="B161"/>
  <c r="S160"/>
  <c r="H160"/>
  <c r="G160"/>
  <c r="F160"/>
  <c r="E160"/>
  <c r="D160"/>
  <c r="C160"/>
  <c r="B160"/>
  <c r="S159"/>
  <c r="H159"/>
  <c r="G159"/>
  <c r="F159"/>
  <c r="E159"/>
  <c r="D159"/>
  <c r="C159"/>
  <c r="B159"/>
  <c r="S158"/>
  <c r="H158"/>
  <c r="G158"/>
  <c r="F158"/>
  <c r="E158"/>
  <c r="D158"/>
  <c r="C158"/>
  <c r="B158"/>
  <c r="S157"/>
  <c r="H157"/>
  <c r="G157"/>
  <c r="F157"/>
  <c r="E157"/>
  <c r="D157"/>
  <c r="C157"/>
  <c r="B157"/>
  <c r="S156"/>
  <c r="H156"/>
  <c r="G156"/>
  <c r="F156"/>
  <c r="E156"/>
  <c r="D156"/>
  <c r="C156"/>
  <c r="B156"/>
  <c r="S155"/>
  <c r="H155"/>
  <c r="G155"/>
  <c r="F155"/>
  <c r="E155"/>
  <c r="D155"/>
  <c r="C155"/>
  <c r="B155"/>
  <c r="S154"/>
  <c r="H154"/>
  <c r="G154"/>
  <c r="F154"/>
  <c r="E154"/>
  <c r="D154"/>
  <c r="C154"/>
  <c r="B154"/>
  <c r="S153"/>
  <c r="H153"/>
  <c r="G153"/>
  <c r="F153"/>
  <c r="E153"/>
  <c r="D153"/>
  <c r="C153"/>
  <c r="B153"/>
  <c r="S152"/>
  <c r="H152"/>
  <c r="G152"/>
  <c r="F152"/>
  <c r="E152"/>
  <c r="D152"/>
  <c r="C152"/>
  <c r="B152"/>
  <c r="S151"/>
  <c r="H151"/>
  <c r="G151"/>
  <c r="F151"/>
  <c r="E151"/>
  <c r="D151"/>
  <c r="C151"/>
  <c r="B151"/>
  <c r="S150"/>
  <c r="H150"/>
  <c r="G150"/>
  <c r="F150"/>
  <c r="E150"/>
  <c r="D150"/>
  <c r="C150"/>
  <c r="B150"/>
  <c r="S149"/>
  <c r="H149"/>
  <c r="G149"/>
  <c r="F149"/>
  <c r="E149"/>
  <c r="D149"/>
  <c r="C149"/>
  <c r="B149"/>
  <c r="S148"/>
  <c r="H148"/>
  <c r="G148"/>
  <c r="F148"/>
  <c r="E148"/>
  <c r="D148"/>
  <c r="C148"/>
  <c r="B148"/>
  <c r="S147"/>
  <c r="H147"/>
  <c r="G147"/>
  <c r="F147"/>
  <c r="E147"/>
  <c r="D147"/>
  <c r="C147"/>
  <c r="B147"/>
  <c r="S146"/>
  <c r="H146"/>
  <c r="G146"/>
  <c r="F146"/>
  <c r="E146"/>
  <c r="D146"/>
  <c r="C146"/>
  <c r="B146"/>
  <c r="S145"/>
  <c r="H145"/>
  <c r="G145"/>
  <c r="F145"/>
  <c r="E145"/>
  <c r="D145"/>
  <c r="C145"/>
  <c r="B145"/>
  <c r="S144"/>
  <c r="H144"/>
  <c r="G144"/>
  <c r="F144"/>
  <c r="E144"/>
  <c r="D144"/>
  <c r="C144"/>
  <c r="B144"/>
  <c r="S143"/>
  <c r="H143"/>
  <c r="G143"/>
  <c r="F143"/>
  <c r="E143"/>
  <c r="D143"/>
  <c r="C143"/>
  <c r="B143"/>
  <c r="S142"/>
  <c r="H142"/>
  <c r="G142"/>
  <c r="F142"/>
  <c r="E142"/>
  <c r="D142"/>
  <c r="C142"/>
  <c r="B142"/>
  <c r="S141"/>
  <c r="H141"/>
  <c r="G141"/>
  <c r="F141"/>
  <c r="E141"/>
  <c r="D141"/>
  <c r="C141"/>
  <c r="B141"/>
  <c r="S140"/>
  <c r="H140"/>
  <c r="G140"/>
  <c r="F140"/>
  <c r="E140"/>
  <c r="D140"/>
  <c r="C140"/>
  <c r="B140"/>
  <c r="S139"/>
  <c r="H139"/>
  <c r="G139"/>
  <c r="F139"/>
  <c r="E139"/>
  <c r="D139"/>
  <c r="C139"/>
  <c r="B139"/>
  <c r="S138"/>
  <c r="H138"/>
  <c r="G138"/>
  <c r="F138"/>
  <c r="E138"/>
  <c r="D138"/>
  <c r="C138"/>
  <c r="B138"/>
  <c r="S137"/>
  <c r="H137"/>
  <c r="G137"/>
  <c r="F137"/>
  <c r="E137"/>
  <c r="D137"/>
  <c r="C137"/>
  <c r="B137"/>
  <c r="S136"/>
  <c r="H136"/>
  <c r="G136"/>
  <c r="F136"/>
  <c r="E136"/>
  <c r="D136"/>
  <c r="C136"/>
  <c r="B136"/>
  <c r="S135"/>
  <c r="H135"/>
  <c r="G135"/>
  <c r="F135"/>
  <c r="E135"/>
  <c r="D135"/>
  <c r="C135"/>
  <c r="B135"/>
  <c r="S134"/>
  <c r="H134"/>
  <c r="G134"/>
  <c r="F134"/>
  <c r="E134"/>
  <c r="D134"/>
  <c r="C134"/>
  <c r="B134"/>
  <c r="S133"/>
  <c r="H133"/>
  <c r="G133"/>
  <c r="F133"/>
  <c r="E133"/>
  <c r="D133"/>
  <c r="C133"/>
  <c r="B133"/>
  <c r="S132"/>
  <c r="H132"/>
  <c r="G132"/>
  <c r="F132"/>
  <c r="E132"/>
  <c r="D132"/>
  <c r="C132"/>
  <c r="B132"/>
  <c r="S131"/>
  <c r="H131"/>
  <c r="G131"/>
  <c r="F131"/>
  <c r="E131"/>
  <c r="D131"/>
  <c r="C131"/>
  <c r="B131"/>
  <c r="S130"/>
  <c r="H130"/>
  <c r="G130"/>
  <c r="F130"/>
  <c r="E130"/>
  <c r="D130"/>
  <c r="C130"/>
  <c r="B130"/>
  <c r="S129"/>
  <c r="H129"/>
  <c r="G129"/>
  <c r="F129"/>
  <c r="E129"/>
  <c r="D129"/>
  <c r="C129"/>
  <c r="B129"/>
  <c r="S128"/>
  <c r="H128"/>
  <c r="G128"/>
  <c r="F128"/>
  <c r="E128"/>
  <c r="D128"/>
  <c r="C128"/>
  <c r="B128"/>
  <c r="S127"/>
  <c r="H127"/>
  <c r="G127"/>
  <c r="F127"/>
  <c r="E127"/>
  <c r="D127"/>
  <c r="C127"/>
  <c r="B127"/>
  <c r="S126"/>
  <c r="H126"/>
  <c r="G126"/>
  <c r="F126"/>
  <c r="E126"/>
  <c r="D126"/>
  <c r="C126"/>
  <c r="B126"/>
  <c r="S125"/>
  <c r="H125"/>
  <c r="G125"/>
  <c r="F125"/>
  <c r="E125"/>
  <c r="D125"/>
  <c r="C125"/>
  <c r="B125"/>
  <c r="S124"/>
  <c r="H124"/>
  <c r="G124"/>
  <c r="F124"/>
  <c r="E124"/>
  <c r="D124"/>
  <c r="C124"/>
  <c r="B124"/>
  <c r="S123"/>
  <c r="H123"/>
  <c r="G123"/>
  <c r="F123"/>
  <c r="E123"/>
  <c r="D123"/>
  <c r="C123"/>
  <c r="B123"/>
  <c r="S122"/>
  <c r="H122"/>
  <c r="G122"/>
  <c r="F122"/>
  <c r="E122"/>
  <c r="D122"/>
  <c r="C122"/>
  <c r="B122"/>
  <c r="S121"/>
  <c r="H121"/>
  <c r="G121"/>
  <c r="F121"/>
  <c r="E121"/>
  <c r="D121"/>
  <c r="C121"/>
  <c r="B121"/>
  <c r="S120"/>
  <c r="H120"/>
  <c r="G120"/>
  <c r="F120"/>
  <c r="E120"/>
  <c r="D120"/>
  <c r="C120"/>
  <c r="B120"/>
  <c r="S119"/>
  <c r="H119"/>
  <c r="G119"/>
  <c r="F119"/>
  <c r="E119"/>
  <c r="D119"/>
  <c r="C119"/>
  <c r="B119"/>
  <c r="S118"/>
  <c r="H118"/>
  <c r="G118"/>
  <c r="F118"/>
  <c r="E118"/>
  <c r="D118"/>
  <c r="C118"/>
  <c r="B118"/>
  <c r="S117"/>
  <c r="H117"/>
  <c r="G117"/>
  <c r="F117"/>
  <c r="E117"/>
  <c r="D117"/>
  <c r="C117"/>
  <c r="B117"/>
  <c r="S116"/>
  <c r="H116"/>
  <c r="G116"/>
  <c r="F116"/>
  <c r="E116"/>
  <c r="D116"/>
  <c r="C116"/>
  <c r="B116"/>
  <c r="S115"/>
  <c r="H115"/>
  <c r="G115"/>
  <c r="F115"/>
  <c r="E115"/>
  <c r="D115"/>
  <c r="C115"/>
  <c r="B115"/>
  <c r="S114"/>
  <c r="H114"/>
  <c r="G114"/>
  <c r="F114"/>
  <c r="E114"/>
  <c r="D114"/>
  <c r="C114"/>
  <c r="B114"/>
  <c r="S113"/>
  <c r="H113"/>
  <c r="G113"/>
  <c r="F113"/>
  <c r="E113"/>
  <c r="D113"/>
  <c r="C113"/>
  <c r="B113"/>
  <c r="S112"/>
  <c r="H112"/>
  <c r="G112"/>
  <c r="F112"/>
  <c r="E112"/>
  <c r="D112"/>
  <c r="C112"/>
  <c r="B112"/>
  <c r="S111"/>
  <c r="H111"/>
  <c r="G111"/>
  <c r="F111"/>
  <c r="E111"/>
  <c r="D111"/>
  <c r="C111"/>
  <c r="B111"/>
  <c r="S110"/>
  <c r="H110"/>
  <c r="G110"/>
  <c r="F110"/>
  <c r="E110"/>
  <c r="D110"/>
  <c r="C110"/>
  <c r="B110"/>
  <c r="S109"/>
  <c r="H109"/>
  <c r="G109"/>
  <c r="F109"/>
  <c r="E109"/>
  <c r="D109"/>
  <c r="C109"/>
  <c r="B109"/>
  <c r="S108"/>
  <c r="H108"/>
  <c r="G108"/>
  <c r="F108"/>
  <c r="E108"/>
  <c r="D108"/>
  <c r="C108"/>
  <c r="B108"/>
  <c r="S107"/>
  <c r="H107"/>
  <c r="G107"/>
  <c r="F107"/>
  <c r="E107"/>
  <c r="D107"/>
  <c r="C107"/>
  <c r="B107"/>
  <c r="S106"/>
  <c r="H106"/>
  <c r="G106"/>
  <c r="F106"/>
  <c r="E106"/>
  <c r="D106"/>
  <c r="C106"/>
  <c r="B106"/>
  <c r="S105"/>
  <c r="H105"/>
  <c r="G105"/>
  <c r="F105"/>
  <c r="E105"/>
  <c r="D105"/>
  <c r="C105"/>
  <c r="B105"/>
  <c r="S104"/>
  <c r="H104"/>
  <c r="G104"/>
  <c r="F104"/>
  <c r="E104"/>
  <c r="D104"/>
  <c r="C104"/>
  <c r="B104"/>
  <c r="S103"/>
  <c r="H103"/>
  <c r="G103"/>
  <c r="F103"/>
  <c r="E103"/>
  <c r="D103"/>
  <c r="C103"/>
  <c r="B103"/>
  <c r="S102"/>
  <c r="H102"/>
  <c r="G102"/>
  <c r="F102"/>
  <c r="E102"/>
  <c r="D102"/>
  <c r="C102"/>
  <c r="B102"/>
  <c r="S101"/>
  <c r="H101"/>
  <c r="G101"/>
  <c r="F101"/>
  <c r="E101"/>
  <c r="D101"/>
  <c r="C101"/>
  <c r="B101"/>
  <c r="S100"/>
  <c r="H100"/>
  <c r="G100"/>
  <c r="F100"/>
  <c r="E100"/>
  <c r="D100"/>
  <c r="C100"/>
  <c r="B100"/>
  <c r="S99"/>
  <c r="H99"/>
  <c r="G99"/>
  <c r="F99"/>
  <c r="E99"/>
  <c r="D99"/>
  <c r="C99"/>
  <c r="B99"/>
  <c r="S98"/>
  <c r="H98"/>
  <c r="G98"/>
  <c r="F98"/>
  <c r="E98"/>
  <c r="D98"/>
  <c r="C98"/>
  <c r="B98"/>
  <c r="S97"/>
  <c r="H97"/>
  <c r="G97"/>
  <c r="F97"/>
  <c r="E97"/>
  <c r="D97"/>
  <c r="C97"/>
  <c r="B97"/>
  <c r="S96"/>
  <c r="H96"/>
  <c r="G96"/>
  <c r="F96"/>
  <c r="E96"/>
  <c r="D96"/>
  <c r="C96"/>
  <c r="B96"/>
  <c r="S95"/>
  <c r="H95"/>
  <c r="G95"/>
  <c r="F95"/>
  <c r="E95"/>
  <c r="D95"/>
  <c r="C95"/>
  <c r="B95"/>
  <c r="S94"/>
  <c r="H94"/>
  <c r="G94"/>
  <c r="F94"/>
  <c r="E94"/>
  <c r="D94"/>
  <c r="C94"/>
  <c r="B94"/>
  <c r="S93"/>
  <c r="H93"/>
  <c r="G93"/>
  <c r="F93"/>
  <c r="E93"/>
  <c r="D93"/>
  <c r="C93"/>
  <c r="B93"/>
  <c r="S92"/>
  <c r="H92"/>
  <c r="G92"/>
  <c r="F92"/>
  <c r="E92"/>
  <c r="D92"/>
  <c r="C92"/>
  <c r="B92"/>
  <c r="S91"/>
  <c r="H91"/>
  <c r="G91"/>
  <c r="F91"/>
  <c r="E91"/>
  <c r="D91"/>
  <c r="C91"/>
  <c r="B91"/>
  <c r="S90"/>
  <c r="H90"/>
  <c r="G90"/>
  <c r="F90"/>
  <c r="E90"/>
  <c r="D90"/>
  <c r="C90"/>
  <c r="B90"/>
  <c r="S89"/>
  <c r="H89"/>
  <c r="G89"/>
  <c r="F89"/>
  <c r="E89"/>
  <c r="D89"/>
  <c r="C89"/>
  <c r="B89"/>
  <c r="S88"/>
  <c r="H88"/>
  <c r="G88"/>
  <c r="F88"/>
  <c r="E88"/>
  <c r="D88"/>
  <c r="C88"/>
  <c r="B88"/>
  <c r="S87"/>
  <c r="H87"/>
  <c r="G87"/>
  <c r="F87"/>
  <c r="E87"/>
  <c r="D87"/>
  <c r="C87"/>
  <c r="B87"/>
  <c r="S86"/>
  <c r="H86"/>
  <c r="G86"/>
  <c r="F86"/>
  <c r="E86"/>
  <c r="D86"/>
  <c r="C86"/>
  <c r="B86"/>
  <c r="S85"/>
  <c r="H85"/>
  <c r="G85"/>
  <c r="F85"/>
  <c r="E85"/>
  <c r="D85"/>
  <c r="C85"/>
  <c r="B85"/>
  <c r="S84"/>
  <c r="H84"/>
  <c r="G84"/>
  <c r="F84"/>
  <c r="E84"/>
  <c r="D84"/>
  <c r="C84"/>
  <c r="B84"/>
  <c r="S83"/>
  <c r="H83"/>
  <c r="G83"/>
  <c r="F83"/>
  <c r="E83"/>
  <c r="D83"/>
  <c r="C83"/>
  <c r="B83"/>
  <c r="S82"/>
  <c r="H82"/>
  <c r="G82"/>
  <c r="F82"/>
  <c r="E82"/>
  <c r="D82"/>
  <c r="C82"/>
  <c r="B82"/>
  <c r="S81"/>
  <c r="H81"/>
  <c r="G81"/>
  <c r="F81"/>
  <c r="E81"/>
  <c r="D81"/>
  <c r="C81"/>
  <c r="B81"/>
  <c r="S80"/>
  <c r="H80"/>
  <c r="G80"/>
  <c r="F80"/>
  <c r="E80"/>
  <c r="D80"/>
  <c r="C80"/>
  <c r="B80"/>
  <c r="S79"/>
  <c r="H79"/>
  <c r="G79"/>
  <c r="F79"/>
  <c r="E79"/>
  <c r="D79"/>
  <c r="C79"/>
  <c r="B79"/>
  <c r="S78"/>
  <c r="H78"/>
  <c r="G78"/>
  <c r="F78"/>
  <c r="E78"/>
  <c r="D78"/>
  <c r="C78"/>
  <c r="B78"/>
  <c r="S77"/>
  <c r="H77"/>
  <c r="G77"/>
  <c r="F77"/>
  <c r="E77"/>
  <c r="D77"/>
  <c r="C77"/>
  <c r="B77"/>
  <c r="S76"/>
  <c r="H76"/>
  <c r="G76"/>
  <c r="F76"/>
  <c r="E76"/>
  <c r="D76"/>
  <c r="C76"/>
  <c r="B76"/>
  <c r="S75"/>
  <c r="H75"/>
  <c r="G75"/>
  <c r="F75"/>
  <c r="E75"/>
  <c r="D75"/>
  <c r="C75"/>
  <c r="B75"/>
  <c r="S74"/>
  <c r="H74"/>
  <c r="G74"/>
  <c r="F74"/>
  <c r="E74"/>
  <c r="D74"/>
  <c r="C74"/>
  <c r="B74"/>
  <c r="S73"/>
  <c r="H73"/>
  <c r="G73"/>
  <c r="F73"/>
  <c r="E73"/>
  <c r="D73"/>
  <c r="C73"/>
  <c r="B73"/>
  <c r="S72"/>
  <c r="H72"/>
  <c r="G72"/>
  <c r="F72"/>
  <c r="E72"/>
  <c r="D72"/>
  <c r="C72"/>
  <c r="B72"/>
  <c r="S71"/>
  <c r="H71"/>
  <c r="G71"/>
  <c r="F71"/>
  <c r="E71"/>
  <c r="D71"/>
  <c r="C71"/>
  <c r="B71"/>
  <c r="S70"/>
  <c r="H70"/>
  <c r="G70"/>
  <c r="F70"/>
  <c r="E70"/>
  <c r="D70"/>
  <c r="C70"/>
  <c r="B70"/>
  <c r="S69"/>
  <c r="H69"/>
  <c r="G69"/>
  <c r="F69"/>
  <c r="E69"/>
  <c r="D69"/>
  <c r="C69"/>
  <c r="B69"/>
  <c r="S68"/>
  <c r="H68"/>
  <c r="G68"/>
  <c r="F68"/>
  <c r="E68"/>
  <c r="D68"/>
  <c r="C68"/>
  <c r="B68"/>
  <c r="S67"/>
  <c r="H67"/>
  <c r="G67"/>
  <c r="F67"/>
  <c r="E67"/>
  <c r="D67"/>
  <c r="C67"/>
  <c r="B67"/>
  <c r="S66"/>
  <c r="H66"/>
  <c r="G66"/>
  <c r="F66"/>
  <c r="E66"/>
  <c r="D66"/>
  <c r="C66"/>
  <c r="B66"/>
  <c r="S65"/>
  <c r="H65"/>
  <c r="G65"/>
  <c r="F65"/>
  <c r="E65"/>
  <c r="D65"/>
  <c r="C65"/>
  <c r="B65"/>
  <c r="S64"/>
  <c r="H64"/>
  <c r="G64"/>
  <c r="F64"/>
  <c r="E64"/>
  <c r="D64"/>
  <c r="C64"/>
  <c r="B64"/>
  <c r="S63"/>
  <c r="H63"/>
  <c r="G63"/>
  <c r="F63"/>
  <c r="E63"/>
  <c r="D63"/>
  <c r="C63"/>
  <c r="B63"/>
  <c r="S62"/>
  <c r="H62"/>
  <c r="G62"/>
  <c r="F62"/>
  <c r="E62"/>
  <c r="D62"/>
  <c r="C62"/>
  <c r="B62"/>
  <c r="S61"/>
  <c r="H61"/>
  <c r="G61"/>
  <c r="F61"/>
  <c r="E61"/>
  <c r="D61"/>
  <c r="C61"/>
  <c r="B61"/>
  <c r="S60"/>
  <c r="H60"/>
  <c r="G60"/>
  <c r="F60"/>
  <c r="E60"/>
  <c r="D60"/>
  <c r="C60"/>
  <c r="B60"/>
  <c r="S59"/>
  <c r="H59"/>
  <c r="G59"/>
  <c r="F59"/>
  <c r="E59"/>
  <c r="D59"/>
  <c r="C59"/>
  <c r="B59"/>
  <c r="S58"/>
  <c r="H58"/>
  <c r="G58"/>
  <c r="F58"/>
  <c r="E58"/>
  <c r="D58"/>
  <c r="C58"/>
  <c r="B58"/>
  <c r="S57"/>
  <c r="H57"/>
  <c r="G57"/>
  <c r="F57"/>
  <c r="E57"/>
  <c r="D57"/>
  <c r="C57"/>
  <c r="B57"/>
  <c r="S56"/>
  <c r="H56"/>
  <c r="G56"/>
  <c r="F56"/>
  <c r="E56"/>
  <c r="D56"/>
  <c r="C56"/>
  <c r="B56"/>
  <c r="S55"/>
  <c r="H55"/>
  <c r="G55"/>
  <c r="F55"/>
  <c r="E55"/>
  <c r="D55"/>
  <c r="C55"/>
  <c r="B55"/>
  <c r="S54"/>
  <c r="H54"/>
  <c r="G54"/>
  <c r="F54"/>
  <c r="E54"/>
  <c r="D54"/>
  <c r="C54"/>
  <c r="B54"/>
  <c r="S53"/>
  <c r="H53"/>
  <c r="G53"/>
  <c r="F53"/>
  <c r="E53"/>
  <c r="D53"/>
  <c r="C53"/>
  <c r="B53"/>
  <c r="S52"/>
  <c r="H52"/>
  <c r="G52"/>
  <c r="F52"/>
  <c r="E52"/>
  <c r="D52"/>
  <c r="C52"/>
  <c r="B52"/>
  <c r="S51"/>
  <c r="H51"/>
  <c r="G51"/>
  <c r="F51"/>
  <c r="E51"/>
  <c r="D51"/>
  <c r="C51"/>
  <c r="B51"/>
  <c r="S50"/>
  <c r="H50"/>
  <c r="G50"/>
  <c r="F50"/>
  <c r="E50"/>
  <c r="D50"/>
  <c r="C50"/>
  <c r="B50"/>
  <c r="S49"/>
  <c r="H49"/>
  <c r="G49"/>
  <c r="F49"/>
  <c r="E49"/>
  <c r="D49"/>
  <c r="C49"/>
  <c r="B49"/>
  <c r="S48"/>
  <c r="H48"/>
  <c r="G48"/>
  <c r="F48"/>
  <c r="E48"/>
  <c r="D48"/>
  <c r="C48"/>
  <c r="B48"/>
  <c r="S47"/>
  <c r="H47"/>
  <c r="G47"/>
  <c r="F47"/>
  <c r="E47"/>
  <c r="D47"/>
  <c r="C47"/>
  <c r="B47"/>
  <c r="S46"/>
  <c r="H46"/>
  <c r="G46"/>
  <c r="F46"/>
  <c r="E46"/>
  <c r="D46"/>
  <c r="C46"/>
  <c r="B46"/>
  <c r="S45"/>
  <c r="H45"/>
  <c r="G45"/>
  <c r="F45"/>
  <c r="E45"/>
  <c r="D45"/>
  <c r="C45"/>
  <c r="B45"/>
  <c r="S44"/>
  <c r="H44"/>
  <c r="G44"/>
  <c r="F44"/>
  <c r="E44"/>
  <c r="D44"/>
  <c r="C44"/>
  <c r="B44"/>
  <c r="S43"/>
  <c r="H43"/>
  <c r="G43"/>
  <c r="F43"/>
  <c r="E43"/>
  <c r="D43"/>
  <c r="C43"/>
  <c r="B43"/>
  <c r="S42"/>
  <c r="H42"/>
  <c r="G42"/>
  <c r="F42"/>
  <c r="E42"/>
  <c r="D42"/>
  <c r="C42"/>
  <c r="B42"/>
  <c r="S41"/>
  <c r="H41"/>
  <c r="G41"/>
  <c r="F41"/>
  <c r="E41"/>
  <c r="D41"/>
  <c r="C41"/>
  <c r="B41"/>
  <c r="S40"/>
  <c r="H40"/>
  <c r="G40"/>
  <c r="F40"/>
  <c r="E40"/>
  <c r="D40"/>
  <c r="C40"/>
  <c r="B40"/>
  <c r="S39"/>
  <c r="H39"/>
  <c r="G39"/>
  <c r="F39"/>
  <c r="E39"/>
  <c r="D39"/>
  <c r="C39"/>
  <c r="B39"/>
  <c r="S38"/>
  <c r="H38"/>
  <c r="G38"/>
  <c r="F38"/>
  <c r="E38"/>
  <c r="D38"/>
  <c r="C38"/>
  <c r="B38"/>
  <c r="S37"/>
  <c r="H37"/>
  <c r="G37"/>
  <c r="F37"/>
  <c r="E37"/>
  <c r="D37"/>
  <c r="C37"/>
  <c r="B37"/>
  <c r="S36"/>
  <c r="H36"/>
  <c r="G36"/>
  <c r="F36"/>
  <c r="E36"/>
  <c r="D36"/>
  <c r="C36"/>
  <c r="B36"/>
  <c r="S35"/>
  <c r="H35"/>
  <c r="G35"/>
  <c r="F35"/>
  <c r="E35"/>
  <c r="D35"/>
  <c r="C35"/>
  <c r="B35"/>
  <c r="S34"/>
  <c r="H34"/>
  <c r="G34"/>
  <c r="F34"/>
  <c r="E34"/>
  <c r="D34"/>
  <c r="C34"/>
  <c r="B34"/>
  <c r="S33"/>
  <c r="H33"/>
  <c r="G33"/>
  <c r="F33"/>
  <c r="E33"/>
  <c r="D33"/>
  <c r="C33"/>
  <c r="B33"/>
  <c r="S32"/>
  <c r="H32"/>
  <c r="G32"/>
  <c r="F32"/>
  <c r="E32"/>
  <c r="D32"/>
  <c r="C32"/>
  <c r="B32"/>
  <c r="S31"/>
  <c r="H31"/>
  <c r="G31"/>
  <c r="F31"/>
  <c r="E31"/>
  <c r="D31"/>
  <c r="C31"/>
  <c r="B31"/>
  <c r="S30"/>
  <c r="H30"/>
  <c r="G30"/>
  <c r="F30"/>
  <c r="E30"/>
  <c r="D30"/>
  <c r="C30"/>
  <c r="B30"/>
  <c r="S29"/>
  <c r="H29"/>
  <c r="G29"/>
  <c r="F29"/>
  <c r="E29"/>
  <c r="D29"/>
  <c r="C29"/>
  <c r="B29"/>
  <c r="S28"/>
  <c r="H28"/>
  <c r="G28"/>
  <c r="F28"/>
  <c r="E28"/>
  <c r="D28"/>
  <c r="C28"/>
  <c r="B28"/>
  <c r="S27"/>
  <c r="H27"/>
  <c r="G27"/>
  <c r="F27"/>
  <c r="E27"/>
  <c r="D27"/>
  <c r="C27"/>
  <c r="B27"/>
  <c r="S26"/>
  <c r="H26"/>
  <c r="G26"/>
  <c r="F26"/>
  <c r="E26"/>
  <c r="D26"/>
  <c r="C26"/>
  <c r="B26"/>
  <c r="S25"/>
  <c r="H25"/>
  <c r="G25"/>
  <c r="F25"/>
  <c r="E25"/>
  <c r="D25"/>
  <c r="C25"/>
  <c r="B25"/>
  <c r="S24"/>
  <c r="H24"/>
  <c r="G24"/>
  <c r="F24"/>
  <c r="E24"/>
  <c r="D24"/>
  <c r="C24"/>
  <c r="B24"/>
  <c r="S23"/>
  <c r="H23"/>
  <c r="G23"/>
  <c r="F23"/>
  <c r="E23"/>
  <c r="D23"/>
  <c r="C23"/>
  <c r="B23"/>
  <c r="S22"/>
  <c r="H22"/>
  <c r="G22"/>
  <c r="F22"/>
  <c r="E22"/>
  <c r="D22"/>
  <c r="C22"/>
  <c r="B22"/>
  <c r="S21"/>
  <c r="H21"/>
  <c r="G21"/>
  <c r="F21"/>
  <c r="E21"/>
  <c r="D21"/>
  <c r="C21"/>
  <c r="B21"/>
  <c r="S20"/>
  <c r="H20"/>
  <c r="G20"/>
  <c r="F20"/>
  <c r="E20"/>
  <c r="D20"/>
  <c r="C20"/>
  <c r="B20"/>
  <c r="S19"/>
  <c r="H19"/>
  <c r="G19"/>
  <c r="F19"/>
  <c r="E19"/>
  <c r="D19"/>
  <c r="C19"/>
  <c r="B19"/>
  <c r="S18"/>
  <c r="H18"/>
  <c r="G18"/>
  <c r="F18"/>
  <c r="E18"/>
  <c r="D18"/>
  <c r="C18"/>
  <c r="B18"/>
  <c r="S17"/>
  <c r="H17"/>
  <c r="G17"/>
  <c r="F17"/>
  <c r="E17"/>
  <c r="D17"/>
  <c r="C17"/>
  <c r="B17"/>
  <c r="S16"/>
  <c r="H16"/>
  <c r="G16"/>
  <c r="F16"/>
  <c r="E16"/>
  <c r="D16"/>
  <c r="C16"/>
  <c r="B16"/>
  <c r="S15"/>
  <c r="H15"/>
  <c r="G15"/>
  <c r="F15"/>
  <c r="E15"/>
  <c r="D15"/>
  <c r="C15"/>
  <c r="B15"/>
  <c r="S14"/>
  <c r="H14"/>
  <c r="G14"/>
  <c r="F14"/>
  <c r="E14"/>
  <c r="D14"/>
  <c r="C14"/>
  <c r="B14"/>
  <c r="S13"/>
  <c r="H13"/>
  <c r="G13"/>
  <c r="F13"/>
  <c r="E13"/>
  <c r="D13"/>
  <c r="C13"/>
  <c r="B13"/>
  <c r="S12"/>
  <c r="S7" s="1"/>
  <c r="H12"/>
  <c r="H8" s="1"/>
  <c r="G12"/>
  <c r="G8" s="1"/>
  <c r="F12"/>
  <c r="F8" s="1"/>
  <c r="E12"/>
  <c r="E8" s="1"/>
  <c r="D12"/>
  <c r="D8" s="1"/>
  <c r="C12"/>
  <c r="C8" s="1"/>
  <c r="B12"/>
  <c r="B8" s="1"/>
  <c r="A12"/>
  <c r="I204"/>
  <c r="J204"/>
  <c r="K204"/>
  <c r="N204"/>
  <c r="I205"/>
  <c r="J205"/>
  <c r="K205"/>
  <c r="N205"/>
  <c r="I206"/>
  <c r="J206"/>
  <c r="K206"/>
  <c r="N206"/>
  <c r="I207"/>
  <c r="J207"/>
  <c r="K207"/>
  <c r="N207"/>
  <c r="I208"/>
  <c r="J208"/>
  <c r="K208"/>
  <c r="N208"/>
  <c r="I209"/>
  <c r="J209"/>
  <c r="K209"/>
  <c r="N209"/>
  <c r="I210"/>
  <c r="J210"/>
  <c r="K210"/>
  <c r="N210"/>
  <c r="I211"/>
  <c r="J211"/>
  <c r="K211"/>
  <c r="N211"/>
  <c r="I212"/>
  <c r="J212"/>
  <c r="K212"/>
  <c r="N212"/>
  <c r="I213"/>
  <c r="J213"/>
  <c r="K213"/>
  <c r="N213"/>
  <c r="I214"/>
  <c r="J214"/>
  <c r="K214"/>
  <c r="N214"/>
  <c r="I215"/>
  <c r="J215"/>
  <c r="K215"/>
  <c r="N215"/>
  <c r="I216"/>
  <c r="J216"/>
  <c r="K216"/>
  <c r="N216"/>
  <c r="I217"/>
  <c r="J217"/>
  <c r="K217"/>
  <c r="N217"/>
  <c r="I218"/>
  <c r="J218"/>
  <c r="K218"/>
  <c r="N218"/>
  <c r="I219"/>
  <c r="J219"/>
  <c r="K219"/>
  <c r="N219"/>
  <c r="I220"/>
  <c r="J220"/>
  <c r="K220"/>
  <c r="N220"/>
  <c r="I221"/>
  <c r="J221"/>
  <c r="K221"/>
  <c r="N221"/>
  <c r="I222"/>
  <c r="J222"/>
  <c r="K222"/>
  <c r="N222"/>
  <c r="I223"/>
  <c r="J223"/>
  <c r="K223"/>
  <c r="N223"/>
  <c r="I224"/>
  <c r="J224"/>
  <c r="K224"/>
  <c r="N224"/>
  <c r="I225"/>
  <c r="J225"/>
  <c r="K225"/>
  <c r="N225"/>
  <c r="I226"/>
  <c r="J226"/>
  <c r="K226"/>
  <c r="N226"/>
  <c r="I227"/>
  <c r="J227"/>
  <c r="K227"/>
  <c r="N227"/>
  <c r="I228"/>
  <c r="J228"/>
  <c r="K228"/>
  <c r="N228"/>
  <c r="I229"/>
  <c r="J229"/>
  <c r="K229"/>
  <c r="N229"/>
  <c r="I230"/>
  <c r="J230"/>
  <c r="K230"/>
  <c r="N230"/>
  <c r="I231"/>
  <c r="J231"/>
  <c r="K231"/>
  <c r="N231"/>
  <c r="I232"/>
  <c r="J232"/>
  <c r="K232"/>
  <c r="N232"/>
  <c r="I233"/>
  <c r="J233"/>
  <c r="K233"/>
  <c r="N233"/>
  <c r="I234"/>
  <c r="J234"/>
  <c r="K234"/>
  <c r="N234"/>
  <c r="I235"/>
  <c r="J235"/>
  <c r="K235"/>
  <c r="N235"/>
  <c r="I236"/>
  <c r="J236"/>
  <c r="K236"/>
  <c r="N236"/>
  <c r="I237"/>
  <c r="J237"/>
  <c r="K237"/>
  <c r="N237"/>
  <c r="I238"/>
  <c r="J238"/>
  <c r="K238"/>
  <c r="N238"/>
  <c r="I239"/>
  <c r="J239"/>
  <c r="K239"/>
  <c r="N239"/>
  <c r="I240"/>
  <c r="J240"/>
  <c r="K240"/>
  <c r="N240"/>
  <c r="I241"/>
  <c r="J241"/>
  <c r="K241"/>
  <c r="N241"/>
  <c r="I242"/>
  <c r="J242"/>
  <c r="K242"/>
  <c r="N242"/>
  <c r="I243"/>
  <c r="J243"/>
  <c r="K243"/>
  <c r="N243"/>
  <c r="I244"/>
  <c r="J244"/>
  <c r="K244"/>
  <c r="N244"/>
  <c r="I245"/>
  <c r="J245"/>
  <c r="K245"/>
  <c r="N245"/>
  <c r="I246"/>
  <c r="J246"/>
  <c r="K246"/>
  <c r="N246"/>
  <c r="I247"/>
  <c r="J247"/>
  <c r="K247"/>
  <c r="N247"/>
  <c r="I248"/>
  <c r="J248"/>
  <c r="K248"/>
  <c r="N248"/>
  <c r="I249"/>
  <c r="J249"/>
  <c r="K249"/>
  <c r="N249"/>
  <c r="I250"/>
  <c r="J250"/>
  <c r="K250"/>
  <c r="N250"/>
  <c r="I251"/>
  <c r="J251"/>
  <c r="K251"/>
  <c r="N251"/>
  <c r="I252"/>
  <c r="J252"/>
  <c r="K252"/>
  <c r="N252"/>
  <c r="I253"/>
  <c r="J253"/>
  <c r="K253"/>
  <c r="N253"/>
  <c r="I254"/>
  <c r="J254"/>
  <c r="K254"/>
  <c r="N254"/>
  <c r="I255"/>
  <c r="J255"/>
  <c r="K255"/>
  <c r="N255"/>
  <c r="I256"/>
  <c r="J256"/>
  <c r="K256"/>
  <c r="N256"/>
  <c r="I257"/>
  <c r="J257"/>
  <c r="K257"/>
  <c r="N257"/>
  <c r="I258"/>
  <c r="J258"/>
  <c r="K258"/>
  <c r="N258"/>
  <c r="I259"/>
  <c r="J259"/>
  <c r="K259"/>
  <c r="N259"/>
  <c r="I260"/>
  <c r="J260"/>
  <c r="K260"/>
  <c r="N260"/>
  <c r="I261"/>
  <c r="J261"/>
  <c r="K261"/>
  <c r="N261"/>
  <c r="I262"/>
  <c r="J262"/>
  <c r="K262"/>
  <c r="N262"/>
  <c r="I263"/>
  <c r="J263"/>
  <c r="K263"/>
  <c r="N263"/>
  <c r="I264"/>
  <c r="J264"/>
  <c r="K264"/>
  <c r="N264"/>
  <c r="I265"/>
  <c r="J265"/>
  <c r="K265"/>
  <c r="N265"/>
  <c r="I266"/>
  <c r="J266"/>
  <c r="K266"/>
  <c r="N266"/>
  <c r="I267"/>
  <c r="J267"/>
  <c r="K267"/>
  <c r="N267"/>
  <c r="I268"/>
  <c r="J268"/>
  <c r="K268"/>
  <c r="N268"/>
  <c r="I269"/>
  <c r="J269"/>
  <c r="K269"/>
  <c r="N269"/>
  <c r="I270"/>
  <c r="J270"/>
  <c r="K270"/>
  <c r="N270"/>
  <c r="I271"/>
  <c r="J271"/>
  <c r="K271"/>
  <c r="N271"/>
  <c r="I272"/>
  <c r="J272"/>
  <c r="K272"/>
  <c r="N272"/>
  <c r="I273"/>
  <c r="J273"/>
  <c r="K273"/>
  <c r="N273"/>
  <c r="I274"/>
  <c r="J274"/>
  <c r="K274"/>
  <c r="N274"/>
  <c r="I275"/>
  <c r="J275"/>
  <c r="K275"/>
  <c r="N275"/>
  <c r="I276"/>
  <c r="J276"/>
  <c r="K276"/>
  <c r="N276"/>
  <c r="I277"/>
  <c r="J277"/>
  <c r="K277"/>
  <c r="N277"/>
  <c r="I278"/>
  <c r="J278"/>
  <c r="K278"/>
  <c r="N278"/>
  <c r="I279"/>
  <c r="J279"/>
  <c r="K279"/>
  <c r="N279"/>
  <c r="I280"/>
  <c r="J280"/>
  <c r="K280"/>
  <c r="N280"/>
  <c r="I281"/>
  <c r="J281"/>
  <c r="K281"/>
  <c r="N281"/>
  <c r="I282"/>
  <c r="J282"/>
  <c r="K282"/>
  <c r="N282"/>
  <c r="I283"/>
  <c r="J283"/>
  <c r="K283"/>
  <c r="N283"/>
  <c r="I284"/>
  <c r="J284"/>
  <c r="K284"/>
  <c r="N284"/>
  <c r="I285"/>
  <c r="J285"/>
  <c r="K285"/>
  <c r="N285"/>
  <c r="I286"/>
  <c r="J286"/>
  <c r="K286"/>
  <c r="N286"/>
  <c r="I287"/>
  <c r="J287"/>
  <c r="K287"/>
  <c r="N287"/>
  <c r="I288"/>
  <c r="J288"/>
  <c r="K288"/>
  <c r="N288"/>
  <c r="I289"/>
  <c r="J289"/>
  <c r="K289"/>
  <c r="N289"/>
  <c r="I290"/>
  <c r="J290"/>
  <c r="K290"/>
  <c r="N290"/>
  <c r="I291"/>
  <c r="J291"/>
  <c r="K291"/>
  <c r="N291"/>
  <c r="I292"/>
  <c r="J292"/>
  <c r="K292"/>
  <c r="N292"/>
  <c r="I293"/>
  <c r="J293"/>
  <c r="K293"/>
  <c r="N293"/>
  <c r="I294"/>
  <c r="J294"/>
  <c r="K294"/>
  <c r="N294"/>
  <c r="I295"/>
  <c r="J295"/>
  <c r="K295"/>
  <c r="N295"/>
  <c r="I296"/>
  <c r="J296"/>
  <c r="K296"/>
  <c r="N296"/>
  <c r="I297"/>
  <c r="J297"/>
  <c r="K297"/>
  <c r="N297"/>
  <c r="I298"/>
  <c r="J298"/>
  <c r="K298"/>
  <c r="N298"/>
  <c r="I299"/>
  <c r="J299"/>
  <c r="K299"/>
  <c r="N299"/>
  <c r="I300"/>
  <c r="J300"/>
  <c r="K300"/>
  <c r="N300"/>
  <c r="I181"/>
  <c r="J181"/>
  <c r="K181"/>
  <c r="N181"/>
  <c r="I182"/>
  <c r="J182"/>
  <c r="K182"/>
  <c r="N182"/>
  <c r="I183"/>
  <c r="J183"/>
  <c r="K183"/>
  <c r="N183"/>
  <c r="I184"/>
  <c r="J184"/>
  <c r="K184"/>
  <c r="N184"/>
  <c r="I185"/>
  <c r="J185"/>
  <c r="K185"/>
  <c r="N185"/>
  <c r="I186"/>
  <c r="J186"/>
  <c r="K186"/>
  <c r="N186"/>
  <c r="I187"/>
  <c r="J187"/>
  <c r="K187"/>
  <c r="N187"/>
  <c r="I188"/>
  <c r="J188"/>
  <c r="K188"/>
  <c r="N188"/>
  <c r="I189"/>
  <c r="J189"/>
  <c r="K189"/>
  <c r="N189"/>
  <c r="I190"/>
  <c r="J190"/>
  <c r="K190"/>
  <c r="N190"/>
  <c r="I191"/>
  <c r="J191"/>
  <c r="K191"/>
  <c r="N191"/>
  <c r="I192"/>
  <c r="J192"/>
  <c r="K192"/>
  <c r="N192"/>
  <c r="I193"/>
  <c r="J193"/>
  <c r="K193"/>
  <c r="N193"/>
  <c r="I194"/>
  <c r="J194"/>
  <c r="K194"/>
  <c r="N194"/>
  <c r="I195"/>
  <c r="J195"/>
  <c r="K195"/>
  <c r="N195"/>
  <c r="I196"/>
  <c r="J196"/>
  <c r="K196"/>
  <c r="N196"/>
  <c r="I197"/>
  <c r="J197"/>
  <c r="K197"/>
  <c r="N197"/>
  <c r="I198"/>
  <c r="J198"/>
  <c r="K198"/>
  <c r="N198"/>
  <c r="I199"/>
  <c r="J199"/>
  <c r="K199"/>
  <c r="N199"/>
  <c r="I200"/>
  <c r="J200"/>
  <c r="K200"/>
  <c r="N200"/>
  <c r="I201"/>
  <c r="J201"/>
  <c r="K201"/>
  <c r="N201"/>
  <c r="I202"/>
  <c r="J202"/>
  <c r="K202"/>
  <c r="N202"/>
  <c r="I203"/>
  <c r="J203"/>
  <c r="K203"/>
  <c r="N203"/>
  <c r="A32" i="21"/>
  <c r="A7" i="4" l="1"/>
  <c r="R8" s="1"/>
  <c r="B7"/>
  <c r="C7"/>
  <c r="D7"/>
  <c r="E7"/>
  <c r="F7"/>
  <c r="G7"/>
  <c r="H7"/>
  <c r="C3" i="21"/>
  <c r="K180" i="4"/>
  <c r="J180"/>
  <c r="I180"/>
  <c r="N180" s="1"/>
  <c r="K179"/>
  <c r="J179"/>
  <c r="I179"/>
  <c r="N179" s="1"/>
  <c r="K178"/>
  <c r="J178"/>
  <c r="I178"/>
  <c r="N178" s="1"/>
  <c r="K177"/>
  <c r="J177"/>
  <c r="I177"/>
  <c r="N177" s="1"/>
  <c r="K176"/>
  <c r="J176"/>
  <c r="I176"/>
  <c r="N176" s="1"/>
  <c r="K175"/>
  <c r="J175"/>
  <c r="I175"/>
  <c r="N175" s="1"/>
  <c r="K174"/>
  <c r="J174"/>
  <c r="I174"/>
  <c r="N174" s="1"/>
  <c r="K173"/>
  <c r="J173"/>
  <c r="I173"/>
  <c r="N173" s="1"/>
  <c r="K172"/>
  <c r="J172"/>
  <c r="I172"/>
  <c r="N172" s="1"/>
  <c r="K171"/>
  <c r="J171"/>
  <c r="I171"/>
  <c r="N171" s="1"/>
  <c r="K170"/>
  <c r="J170"/>
  <c r="I170"/>
  <c r="N170" s="1"/>
  <c r="K169"/>
  <c r="J169"/>
  <c r="I169"/>
  <c r="N169" s="1"/>
  <c r="K168"/>
  <c r="J168"/>
  <c r="I168"/>
  <c r="N168" s="1"/>
  <c r="K167"/>
  <c r="J167"/>
  <c r="I167"/>
  <c r="N167" s="1"/>
  <c r="K166"/>
  <c r="J166"/>
  <c r="I166"/>
  <c r="N166" s="1"/>
  <c r="K165"/>
  <c r="J165"/>
  <c r="I165"/>
  <c r="N165" s="1"/>
  <c r="K164"/>
  <c r="J164"/>
  <c r="I164"/>
  <c r="N164" s="1"/>
  <c r="K163"/>
  <c r="J163"/>
  <c r="I163"/>
  <c r="N163" s="1"/>
  <c r="K162"/>
  <c r="J162"/>
  <c r="I162"/>
  <c r="N162" s="1"/>
  <c r="K161"/>
  <c r="J161"/>
  <c r="I161"/>
  <c r="N161" s="1"/>
  <c r="K160"/>
  <c r="J160"/>
  <c r="I160"/>
  <c r="N160" s="1"/>
  <c r="K159"/>
  <c r="J159"/>
  <c r="I159"/>
  <c r="N159" s="1"/>
  <c r="K158"/>
  <c r="J158"/>
  <c r="I158"/>
  <c r="N158" s="1"/>
  <c r="K157"/>
  <c r="J157"/>
  <c r="I157"/>
  <c r="N157" s="1"/>
  <c r="K156"/>
  <c r="J156"/>
  <c r="I156"/>
  <c r="N156" s="1"/>
  <c r="K155"/>
  <c r="J155"/>
  <c r="I155"/>
  <c r="N155" s="1"/>
  <c r="K154"/>
  <c r="J154"/>
  <c r="I154"/>
  <c r="N154" s="1"/>
  <c r="K153"/>
  <c r="J153"/>
  <c r="I153"/>
  <c r="N153" s="1"/>
  <c r="K152"/>
  <c r="J152"/>
  <c r="I152"/>
  <c r="N152" s="1"/>
  <c r="K151"/>
  <c r="J151"/>
  <c r="I151"/>
  <c r="N151" s="1"/>
  <c r="K150"/>
  <c r="J150"/>
  <c r="I150"/>
  <c r="N150" s="1"/>
  <c r="K149"/>
  <c r="J149"/>
  <c r="I149"/>
  <c r="N149" s="1"/>
  <c r="K148"/>
  <c r="J148"/>
  <c r="I148"/>
  <c r="N148" s="1"/>
  <c r="K147"/>
  <c r="J147"/>
  <c r="I147"/>
  <c r="N147" s="1"/>
  <c r="K146"/>
  <c r="J146"/>
  <c r="I146"/>
  <c r="N146" s="1"/>
  <c r="K145"/>
  <c r="J145"/>
  <c r="I145"/>
  <c r="N145" s="1"/>
  <c r="K144"/>
  <c r="J144"/>
  <c r="I144"/>
  <c r="N144" s="1"/>
  <c r="K143"/>
  <c r="J143"/>
  <c r="I143"/>
  <c r="N143" s="1"/>
  <c r="K142"/>
  <c r="J142"/>
  <c r="I142"/>
  <c r="N142" s="1"/>
  <c r="K141"/>
  <c r="J141"/>
  <c r="I141"/>
  <c r="N141" s="1"/>
  <c r="K140"/>
  <c r="J140"/>
  <c r="I140"/>
  <c r="N140" s="1"/>
  <c r="K139"/>
  <c r="J139"/>
  <c r="I139"/>
  <c r="N139" s="1"/>
  <c r="K138"/>
  <c r="J138"/>
  <c r="I138"/>
  <c r="N138" s="1"/>
  <c r="K137"/>
  <c r="J137"/>
  <c r="I137"/>
  <c r="N137" s="1"/>
  <c r="K136"/>
  <c r="J136"/>
  <c r="I136"/>
  <c r="N136" s="1"/>
  <c r="K135"/>
  <c r="J135"/>
  <c r="I135"/>
  <c r="N135" s="1"/>
  <c r="K134"/>
  <c r="J134"/>
  <c r="I134"/>
  <c r="N134" s="1"/>
  <c r="K133"/>
  <c r="J133"/>
  <c r="I133"/>
  <c r="N133" s="1"/>
  <c r="K132"/>
  <c r="J132"/>
  <c r="I132"/>
  <c r="N132" s="1"/>
  <c r="K131"/>
  <c r="J131"/>
  <c r="I131"/>
  <c r="N131" s="1"/>
  <c r="K130"/>
  <c r="J130"/>
  <c r="I130"/>
  <c r="N130" s="1"/>
  <c r="K129"/>
  <c r="J129"/>
  <c r="I129"/>
  <c r="N129" s="1"/>
  <c r="K128"/>
  <c r="J128"/>
  <c r="I128"/>
  <c r="N128" s="1"/>
  <c r="K127"/>
  <c r="J127"/>
  <c r="I127"/>
  <c r="N127" s="1"/>
  <c r="K126"/>
  <c r="J126"/>
  <c r="I126"/>
  <c r="N126" s="1"/>
  <c r="K125"/>
  <c r="J125"/>
  <c r="I125"/>
  <c r="N125" s="1"/>
  <c r="K124"/>
  <c r="J124"/>
  <c r="I124"/>
  <c r="N124" s="1"/>
  <c r="K123"/>
  <c r="J123"/>
  <c r="I123"/>
  <c r="N123" s="1"/>
  <c r="K122"/>
  <c r="J122"/>
  <c r="I122"/>
  <c r="N122" s="1"/>
  <c r="K121"/>
  <c r="J121"/>
  <c r="I121"/>
  <c r="N121" s="1"/>
  <c r="K120"/>
  <c r="J120"/>
  <c r="I120"/>
  <c r="N120" s="1"/>
  <c r="K119"/>
  <c r="J119"/>
  <c r="I119"/>
  <c r="N119" s="1"/>
  <c r="K118"/>
  <c r="J118"/>
  <c r="I118"/>
  <c r="N118" s="1"/>
  <c r="K117"/>
  <c r="J117"/>
  <c r="I117"/>
  <c r="N117" s="1"/>
  <c r="K116"/>
  <c r="J116"/>
  <c r="I116"/>
  <c r="N116" s="1"/>
  <c r="K115"/>
  <c r="J115"/>
  <c r="I115"/>
  <c r="N115" s="1"/>
  <c r="K114"/>
  <c r="J114"/>
  <c r="I114"/>
  <c r="N114" s="1"/>
  <c r="K113"/>
  <c r="J113"/>
  <c r="I113"/>
  <c r="N113" s="1"/>
  <c r="K112"/>
  <c r="J112"/>
  <c r="I112"/>
  <c r="N112" s="1"/>
  <c r="K111"/>
  <c r="J111"/>
  <c r="I111"/>
  <c r="N111" s="1"/>
  <c r="K110"/>
  <c r="J110"/>
  <c r="I110"/>
  <c r="N110" s="1"/>
  <c r="K109"/>
  <c r="J109"/>
  <c r="I109"/>
  <c r="N109" s="1"/>
  <c r="K108"/>
  <c r="J108"/>
  <c r="I108"/>
  <c r="N108" s="1"/>
  <c r="K107"/>
  <c r="J107"/>
  <c r="I107"/>
  <c r="N107" s="1"/>
  <c r="K106"/>
  <c r="J106"/>
  <c r="I106"/>
  <c r="N106" s="1"/>
  <c r="K105"/>
  <c r="J105"/>
  <c r="I105"/>
  <c r="N105" s="1"/>
  <c r="K104"/>
  <c r="J104"/>
  <c r="I104"/>
  <c r="N104" s="1"/>
  <c r="K103"/>
  <c r="J103"/>
  <c r="I103"/>
  <c r="N103" s="1"/>
  <c r="K102"/>
  <c r="J102"/>
  <c r="I102"/>
  <c r="N102" s="1"/>
  <c r="K101"/>
  <c r="J101"/>
  <c r="I101"/>
  <c r="N101" s="1"/>
  <c r="K100"/>
  <c r="J100"/>
  <c r="I100"/>
  <c r="N100" s="1"/>
  <c r="K99"/>
  <c r="J99"/>
  <c r="I99"/>
  <c r="N99" s="1"/>
  <c r="K98"/>
  <c r="J98"/>
  <c r="I98"/>
  <c r="N98" s="1"/>
  <c r="K97"/>
  <c r="J97"/>
  <c r="I97"/>
  <c r="N97" s="1"/>
  <c r="K96"/>
  <c r="J96"/>
  <c r="I96"/>
  <c r="N96" s="1"/>
  <c r="K95"/>
  <c r="J95"/>
  <c r="I95"/>
  <c r="N95" s="1"/>
  <c r="K94"/>
  <c r="J94"/>
  <c r="I94"/>
  <c r="N94" s="1"/>
  <c r="K93"/>
  <c r="J93"/>
  <c r="I93"/>
  <c r="N93" s="1"/>
  <c r="K92"/>
  <c r="J92"/>
  <c r="I92"/>
  <c r="N92" s="1"/>
  <c r="K91"/>
  <c r="J91"/>
  <c r="I91"/>
  <c r="N91" s="1"/>
  <c r="K90"/>
  <c r="J90"/>
  <c r="I90"/>
  <c r="N90" s="1"/>
  <c r="K89"/>
  <c r="J89"/>
  <c r="I89"/>
  <c r="N89" s="1"/>
  <c r="K88"/>
  <c r="J88"/>
  <c r="I88"/>
  <c r="N88" s="1"/>
  <c r="K87"/>
  <c r="J87"/>
  <c r="I87"/>
  <c r="N87" s="1"/>
  <c r="K86"/>
  <c r="J86"/>
  <c r="I86"/>
  <c r="N86" s="1"/>
  <c r="K85"/>
  <c r="J85"/>
  <c r="I85"/>
  <c r="N85" s="1"/>
  <c r="K84"/>
  <c r="J84"/>
  <c r="I84"/>
  <c r="N84" s="1"/>
  <c r="K83"/>
  <c r="J83"/>
  <c r="I83"/>
  <c r="N83" s="1"/>
  <c r="K82"/>
  <c r="J82"/>
  <c r="I82"/>
  <c r="N82" s="1"/>
  <c r="K81"/>
  <c r="J81"/>
  <c r="I81"/>
  <c r="N81" s="1"/>
  <c r="K80"/>
  <c r="J80"/>
  <c r="I80"/>
  <c r="N80" s="1"/>
  <c r="K79"/>
  <c r="J79"/>
  <c r="I79"/>
  <c r="N79" s="1"/>
  <c r="K78"/>
  <c r="J78"/>
  <c r="I78"/>
  <c r="N78" s="1"/>
  <c r="K77"/>
  <c r="J77"/>
  <c r="I77"/>
  <c r="N77" s="1"/>
  <c r="K76"/>
  <c r="J76"/>
  <c r="I76"/>
  <c r="N76" s="1"/>
  <c r="K75"/>
  <c r="J75"/>
  <c r="I75"/>
  <c r="N75" s="1"/>
  <c r="K74"/>
  <c r="J74"/>
  <c r="I74"/>
  <c r="N74" s="1"/>
  <c r="K73"/>
  <c r="J73"/>
  <c r="I73"/>
  <c r="N73" s="1"/>
  <c r="K72"/>
  <c r="J72"/>
  <c r="I72"/>
  <c r="N72" s="1"/>
  <c r="K71"/>
  <c r="J71"/>
  <c r="I71"/>
  <c r="N71" s="1"/>
  <c r="K70"/>
  <c r="J70"/>
  <c r="I70"/>
  <c r="N70" s="1"/>
  <c r="K69"/>
  <c r="J69"/>
  <c r="I69"/>
  <c r="N69" s="1"/>
  <c r="K68"/>
  <c r="J68"/>
  <c r="I68"/>
  <c r="N68" s="1"/>
  <c r="K67"/>
  <c r="J67"/>
  <c r="I67"/>
  <c r="N67" s="1"/>
  <c r="K66"/>
  <c r="J66"/>
  <c r="I66"/>
  <c r="N66" s="1"/>
  <c r="K65"/>
  <c r="J65"/>
  <c r="I65"/>
  <c r="N65" s="1"/>
  <c r="K64"/>
  <c r="J64"/>
  <c r="I64"/>
  <c r="N64" s="1"/>
  <c r="K63"/>
  <c r="J63"/>
  <c r="I63"/>
  <c r="N63" s="1"/>
  <c r="K62"/>
  <c r="J62"/>
  <c r="I62"/>
  <c r="N62" s="1"/>
  <c r="K61"/>
  <c r="J61"/>
  <c r="I61"/>
  <c r="N61" s="1"/>
  <c r="K60"/>
  <c r="J60"/>
  <c r="I60"/>
  <c r="N60" s="1"/>
  <c r="K59"/>
  <c r="J59"/>
  <c r="I59"/>
  <c r="N59" s="1"/>
  <c r="K58"/>
  <c r="J58"/>
  <c r="I58"/>
  <c r="N58" s="1"/>
  <c r="K57"/>
  <c r="J57"/>
  <c r="I57"/>
  <c r="N57" s="1"/>
  <c r="K56"/>
  <c r="J56"/>
  <c r="I56"/>
  <c r="N56" s="1"/>
  <c r="K55"/>
  <c r="J55"/>
  <c r="I55"/>
  <c r="N55" s="1"/>
  <c r="K54"/>
  <c r="J54"/>
  <c r="I54"/>
  <c r="N54" s="1"/>
  <c r="K53"/>
  <c r="J53"/>
  <c r="I53"/>
  <c r="N53" s="1"/>
  <c r="K52"/>
  <c r="J52"/>
  <c r="I52"/>
  <c r="N52" s="1"/>
  <c r="K51"/>
  <c r="J51"/>
  <c r="I51"/>
  <c r="N51" s="1"/>
  <c r="K50"/>
  <c r="J50"/>
  <c r="I50"/>
  <c r="N50" s="1"/>
  <c r="K49"/>
  <c r="J49"/>
  <c r="I49"/>
  <c r="N49" s="1"/>
  <c r="K48"/>
  <c r="J48"/>
  <c r="I48"/>
  <c r="N48" s="1"/>
  <c r="K47"/>
  <c r="J47"/>
  <c r="I47"/>
  <c r="N47" s="1"/>
  <c r="K46"/>
  <c r="J46"/>
  <c r="I46"/>
  <c r="N46" s="1"/>
  <c r="K45"/>
  <c r="J45"/>
  <c r="I45"/>
  <c r="N45" s="1"/>
  <c r="K44"/>
  <c r="J44"/>
  <c r="I44"/>
  <c r="N44" s="1"/>
  <c r="K43"/>
  <c r="J43"/>
  <c r="I43"/>
  <c r="N43" s="1"/>
  <c r="K42"/>
  <c r="J42"/>
  <c r="I42"/>
  <c r="N42" s="1"/>
  <c r="K41"/>
  <c r="J41"/>
  <c r="I41"/>
  <c r="N41" s="1"/>
  <c r="K40"/>
  <c r="J40"/>
  <c r="I40"/>
  <c r="N40" s="1"/>
  <c r="K39"/>
  <c r="J39"/>
  <c r="I39"/>
  <c r="N39" s="1"/>
  <c r="K38"/>
  <c r="J38"/>
  <c r="I38"/>
  <c r="N38" s="1"/>
  <c r="K37"/>
  <c r="J37"/>
  <c r="I37"/>
  <c r="N37" s="1"/>
  <c r="K36"/>
  <c r="J36"/>
  <c r="I36"/>
  <c r="N36" s="1"/>
  <c r="K35"/>
  <c r="J35"/>
  <c r="I35"/>
  <c r="N35" s="1"/>
  <c r="K34"/>
  <c r="J34"/>
  <c r="I34"/>
  <c r="N34" s="1"/>
  <c r="K33"/>
  <c r="J33"/>
  <c r="I33"/>
  <c r="N33" s="1"/>
  <c r="K32"/>
  <c r="J32"/>
  <c r="I32"/>
  <c r="N32" s="1"/>
  <c r="K31"/>
  <c r="J31"/>
  <c r="I31"/>
  <c r="N31" s="1"/>
  <c r="K30"/>
  <c r="J30"/>
  <c r="I30"/>
  <c r="N30" s="1"/>
  <c r="K29"/>
  <c r="J29"/>
  <c r="I29"/>
  <c r="N29" s="1"/>
  <c r="K28"/>
  <c r="J28"/>
  <c r="I28"/>
  <c r="N28" s="1"/>
  <c r="K27"/>
  <c r="J27"/>
  <c r="I27"/>
  <c r="N27" s="1"/>
  <c r="K26"/>
  <c r="J26"/>
  <c r="I26"/>
  <c r="N26" s="1"/>
  <c r="K25"/>
  <c r="J25"/>
  <c r="I25"/>
  <c r="N25" s="1"/>
  <c r="K24"/>
  <c r="J24"/>
  <c r="I24"/>
  <c r="N24" s="1"/>
  <c r="K23"/>
  <c r="J23"/>
  <c r="I23"/>
  <c r="N23" s="1"/>
  <c r="K22"/>
  <c r="J22"/>
  <c r="I22"/>
  <c r="N22" s="1"/>
  <c r="K21"/>
  <c r="J21"/>
  <c r="I21"/>
  <c r="N21" s="1"/>
  <c r="K20"/>
  <c r="J20"/>
  <c r="I20"/>
  <c r="N20" s="1"/>
  <c r="K19"/>
  <c r="J19"/>
  <c r="I19"/>
  <c r="N19" s="1"/>
  <c r="K18"/>
  <c r="J18"/>
  <c r="I18"/>
  <c r="N18" s="1"/>
  <c r="K17"/>
  <c r="J17"/>
  <c r="I17"/>
  <c r="N17" s="1"/>
  <c r="K16"/>
  <c r="J16"/>
  <c r="I16"/>
  <c r="N16" s="1"/>
  <c r="K15"/>
  <c r="J15"/>
  <c r="I15"/>
  <c r="N15" s="1"/>
  <c r="K14"/>
  <c r="J14"/>
  <c r="I14"/>
  <c r="N14" s="1"/>
  <c r="K3" i="21"/>
  <c r="R14" i="14" l="1"/>
  <c r="W181" i="4" l="1"/>
  <c r="G20" i="21"/>
  <c r="D20"/>
  <c r="G19"/>
  <c r="G18"/>
  <c r="G17"/>
  <c r="G16"/>
  <c r="G15"/>
  <c r="G14"/>
  <c r="G13"/>
  <c r="G12"/>
  <c r="G11"/>
  <c r="I13" i="4"/>
  <c r="N13" s="1"/>
  <c r="D9" i="21"/>
  <c r="J12" i="4"/>
  <c r="I12"/>
  <c r="I7" s="1"/>
  <c r="B1" i="21"/>
  <c r="A1"/>
  <c r="A31"/>
  <c r="A30"/>
  <c r="A29"/>
  <c r="A28"/>
  <c r="C55" i="14"/>
  <c r="C54"/>
  <c r="C53"/>
  <c r="C52"/>
  <c r="C51"/>
  <c r="C50"/>
  <c r="C49"/>
  <c r="C48"/>
  <c r="C47"/>
  <c r="C46"/>
  <c r="F6" i="21"/>
  <c r="G6"/>
  <c r="H6"/>
  <c r="E6"/>
  <c r="D6"/>
  <c r="C6"/>
  <c r="K1" s="1"/>
  <c r="B6"/>
  <c r="I6" s="1"/>
  <c r="N55" i="14"/>
  <c r="M55"/>
  <c r="L55"/>
  <c r="K55"/>
  <c r="J55"/>
  <c r="I55"/>
  <c r="H55"/>
  <c r="G55"/>
  <c r="F55"/>
  <c r="E55"/>
  <c r="D55"/>
  <c r="N54"/>
  <c r="M54"/>
  <c r="L54"/>
  <c r="K54"/>
  <c r="J54"/>
  <c r="I54"/>
  <c r="H54"/>
  <c r="G54"/>
  <c r="F54"/>
  <c r="E54"/>
  <c r="D54"/>
  <c r="N53"/>
  <c r="M53"/>
  <c r="L53"/>
  <c r="K53"/>
  <c r="J53"/>
  <c r="I53"/>
  <c r="H53"/>
  <c r="G53"/>
  <c r="F53"/>
  <c r="E53"/>
  <c r="D53"/>
  <c r="N52"/>
  <c r="M52"/>
  <c r="L52"/>
  <c r="K52"/>
  <c r="J52"/>
  <c r="I52"/>
  <c r="H52"/>
  <c r="G52"/>
  <c r="F52"/>
  <c r="E52"/>
  <c r="D52"/>
  <c r="N51"/>
  <c r="M51"/>
  <c r="L51"/>
  <c r="K51"/>
  <c r="J51"/>
  <c r="I51"/>
  <c r="H51"/>
  <c r="G51"/>
  <c r="F51"/>
  <c r="E51"/>
  <c r="D51"/>
  <c r="N50"/>
  <c r="M50"/>
  <c r="L50"/>
  <c r="K50"/>
  <c r="J50"/>
  <c r="I50"/>
  <c r="H50"/>
  <c r="G50"/>
  <c r="F50"/>
  <c r="E50"/>
  <c r="D50"/>
  <c r="N49"/>
  <c r="M49"/>
  <c r="L49"/>
  <c r="K49"/>
  <c r="J49"/>
  <c r="I49"/>
  <c r="H49"/>
  <c r="G49"/>
  <c r="F49"/>
  <c r="E49"/>
  <c r="D49"/>
  <c r="N48"/>
  <c r="M48"/>
  <c r="L48"/>
  <c r="K48"/>
  <c r="J48"/>
  <c r="I48"/>
  <c r="H48"/>
  <c r="G48"/>
  <c r="F48"/>
  <c r="E48"/>
  <c r="D48"/>
  <c r="N47"/>
  <c r="M47"/>
  <c r="L47"/>
  <c r="K47"/>
  <c r="J47"/>
  <c r="I47"/>
  <c r="H47"/>
  <c r="G47"/>
  <c r="F47"/>
  <c r="E47"/>
  <c r="D47"/>
  <c r="N46"/>
  <c r="M46"/>
  <c r="L46"/>
  <c r="K46"/>
  <c r="J46"/>
  <c r="I46"/>
  <c r="H46"/>
  <c r="G46"/>
  <c r="F46"/>
  <c r="E46"/>
  <c r="D46"/>
  <c r="N42"/>
  <c r="M42"/>
  <c r="L42"/>
  <c r="K42"/>
  <c r="J42"/>
  <c r="I42"/>
  <c r="H42"/>
  <c r="G42"/>
  <c r="F42"/>
  <c r="E42"/>
  <c r="D42"/>
  <c r="C42"/>
  <c r="N41"/>
  <c r="M41"/>
  <c r="L41"/>
  <c r="K41"/>
  <c r="J41"/>
  <c r="I41"/>
  <c r="H41"/>
  <c r="G41"/>
  <c r="F41"/>
  <c r="E41"/>
  <c r="D41"/>
  <c r="C41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C39"/>
  <c r="N38"/>
  <c r="M38"/>
  <c r="L38"/>
  <c r="K38"/>
  <c r="J38"/>
  <c r="I38"/>
  <c r="H38"/>
  <c r="G38"/>
  <c r="F38"/>
  <c r="E38"/>
  <c r="D38"/>
  <c r="C38"/>
  <c r="N37"/>
  <c r="M37"/>
  <c r="L37"/>
  <c r="K37"/>
  <c r="J37"/>
  <c r="I37"/>
  <c r="H37"/>
  <c r="G37"/>
  <c r="F37"/>
  <c r="E37"/>
  <c r="D37"/>
  <c r="C37"/>
  <c r="N36"/>
  <c r="M36"/>
  <c r="L36"/>
  <c r="K36"/>
  <c r="J36"/>
  <c r="I36"/>
  <c r="H36"/>
  <c r="G36"/>
  <c r="F36"/>
  <c r="E36"/>
  <c r="D36"/>
  <c r="C36"/>
  <c r="N35"/>
  <c r="M35"/>
  <c r="L35"/>
  <c r="K35"/>
  <c r="J35"/>
  <c r="I35"/>
  <c r="H35"/>
  <c r="G35"/>
  <c r="F35"/>
  <c r="E35"/>
  <c r="D35"/>
  <c r="C35"/>
  <c r="N34"/>
  <c r="M34"/>
  <c r="L34"/>
  <c r="K34"/>
  <c r="J34"/>
  <c r="I34"/>
  <c r="H34"/>
  <c r="G34"/>
  <c r="F34"/>
  <c r="E34"/>
  <c r="D34"/>
  <c r="C34"/>
  <c r="N33"/>
  <c r="M33"/>
  <c r="L33"/>
  <c r="K33"/>
  <c r="J33"/>
  <c r="I33"/>
  <c r="H33"/>
  <c r="G33"/>
  <c r="F33"/>
  <c r="E33"/>
  <c r="D33"/>
  <c r="C33"/>
  <c r="N29"/>
  <c r="M29"/>
  <c r="L29"/>
  <c r="K29"/>
  <c r="J29"/>
  <c r="I29"/>
  <c r="H29"/>
  <c r="G29"/>
  <c r="F29"/>
  <c r="E29"/>
  <c r="D29"/>
  <c r="C29"/>
  <c r="N28"/>
  <c r="M28"/>
  <c r="L28"/>
  <c r="K28"/>
  <c r="J28"/>
  <c r="I28"/>
  <c r="H28"/>
  <c r="G28"/>
  <c r="F28"/>
  <c r="E28"/>
  <c r="D28"/>
  <c r="C28"/>
  <c r="N27"/>
  <c r="M27"/>
  <c r="L27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  <c r="N14"/>
  <c r="M14"/>
  <c r="L14"/>
  <c r="C2"/>
  <c r="C1"/>
  <c r="O55"/>
  <c r="D19" i="21" s="1"/>
  <c r="O54" i="14"/>
  <c r="D18" i="21" s="1"/>
  <c r="O42" i="14"/>
  <c r="C19" i="21" s="1"/>
  <c r="O41" i="14"/>
  <c r="C18" i="21" s="1"/>
  <c r="O40" i="14"/>
  <c r="C17" i="21" s="1"/>
  <c r="O39" i="14"/>
  <c r="C16" i="21" s="1"/>
  <c r="O38" i="14"/>
  <c r="C15" i="21" s="1"/>
  <c r="O37" i="14"/>
  <c r="C14" i="21" s="1"/>
  <c r="O36" i="14"/>
  <c r="C13" i="21" s="1"/>
  <c r="O35" i="14"/>
  <c r="C12" i="21" s="1"/>
  <c r="O34" i="14"/>
  <c r="C11" i="21" s="1"/>
  <c r="O33" i="14"/>
  <c r="O29"/>
  <c r="B19" i="21" s="1"/>
  <c r="O28" i="14"/>
  <c r="B18" i="21" s="1"/>
  <c r="O16" i="14"/>
  <c r="O15"/>
  <c r="N25"/>
  <c r="N12"/>
  <c r="O52"/>
  <c r="D16" i="21" s="1"/>
  <c r="C13" i="14"/>
  <c r="D26"/>
  <c r="D13"/>
  <c r="E26"/>
  <c r="E13"/>
  <c r="F26"/>
  <c r="F13"/>
  <c r="G26"/>
  <c r="G13"/>
  <c r="H26"/>
  <c r="H13"/>
  <c r="I26"/>
  <c r="I13"/>
  <c r="J26"/>
  <c r="J13"/>
  <c r="K26"/>
  <c r="K13"/>
  <c r="L26"/>
  <c r="L13"/>
  <c r="M26"/>
  <c r="M13"/>
  <c r="N26"/>
  <c r="N13"/>
  <c r="O53"/>
  <c r="D17" i="21" s="1"/>
  <c r="C14" i="14"/>
  <c r="D27"/>
  <c r="D14"/>
  <c r="E27"/>
  <c r="E14"/>
  <c r="F27"/>
  <c r="F14"/>
  <c r="G27"/>
  <c r="G14"/>
  <c r="H27"/>
  <c r="H14"/>
  <c r="I27"/>
  <c r="I14"/>
  <c r="J27"/>
  <c r="J14"/>
  <c r="K27"/>
  <c r="K14"/>
  <c r="O46"/>
  <c r="D10" i="21" s="1"/>
  <c r="C7" i="14"/>
  <c r="K12" i="4"/>
  <c r="K7" s="1"/>
  <c r="L12"/>
  <c r="L13" s="1"/>
  <c r="L14" s="1"/>
  <c r="M12"/>
  <c r="Q12" s="1"/>
  <c r="N12"/>
  <c r="N7" s="1"/>
  <c r="O12"/>
  <c r="P12"/>
  <c r="P13" s="1"/>
  <c r="R12"/>
  <c r="D20" i="14"/>
  <c r="E20"/>
  <c r="F20"/>
  <c r="G20"/>
  <c r="H20"/>
  <c r="I20"/>
  <c r="J20"/>
  <c r="K20"/>
  <c r="L20"/>
  <c r="M20"/>
  <c r="N20"/>
  <c r="N7"/>
  <c r="O47"/>
  <c r="D11" i="21" s="1"/>
  <c r="C8" i="14"/>
  <c r="D21"/>
  <c r="D8"/>
  <c r="E21"/>
  <c r="E8"/>
  <c r="F21"/>
  <c r="F8"/>
  <c r="G21"/>
  <c r="G8"/>
  <c r="H21"/>
  <c r="H8"/>
  <c r="I21"/>
  <c r="I8"/>
  <c r="J21"/>
  <c r="J8"/>
  <c r="K21"/>
  <c r="K8"/>
  <c r="L21"/>
  <c r="L8"/>
  <c r="M21"/>
  <c r="M8"/>
  <c r="N21"/>
  <c r="N8"/>
  <c r="O48"/>
  <c r="D12" i="21" s="1"/>
  <c r="C9" i="14"/>
  <c r="D22"/>
  <c r="D9"/>
  <c r="E22"/>
  <c r="E9"/>
  <c r="F22"/>
  <c r="F9"/>
  <c r="G22"/>
  <c r="G9"/>
  <c r="H22"/>
  <c r="H9"/>
  <c r="I22"/>
  <c r="I9"/>
  <c r="J22"/>
  <c r="J9"/>
  <c r="K22"/>
  <c r="K9"/>
  <c r="L22"/>
  <c r="L9"/>
  <c r="M22"/>
  <c r="M9"/>
  <c r="N22"/>
  <c r="N9"/>
  <c r="O49"/>
  <c r="D13" i="21" s="1"/>
  <c r="C10" i="14"/>
  <c r="D23"/>
  <c r="D10"/>
  <c r="E23"/>
  <c r="E10"/>
  <c r="F23"/>
  <c r="F10"/>
  <c r="G23"/>
  <c r="G10"/>
  <c r="H23"/>
  <c r="H10"/>
  <c r="I23"/>
  <c r="I10"/>
  <c r="J23"/>
  <c r="J10"/>
  <c r="K23"/>
  <c r="K10"/>
  <c r="L23"/>
  <c r="L10"/>
  <c r="M23"/>
  <c r="M10"/>
  <c r="N23"/>
  <c r="N10"/>
  <c r="O50"/>
  <c r="D14" i="21" s="1"/>
  <c r="C11" i="14"/>
  <c r="D24"/>
  <c r="D11"/>
  <c r="E24"/>
  <c r="E11"/>
  <c r="F24"/>
  <c r="F11"/>
  <c r="G24"/>
  <c r="G11"/>
  <c r="H24"/>
  <c r="H11"/>
  <c r="I24"/>
  <c r="I11"/>
  <c r="J24"/>
  <c r="J11"/>
  <c r="K24"/>
  <c r="K11"/>
  <c r="L24"/>
  <c r="L11"/>
  <c r="M24"/>
  <c r="M11"/>
  <c r="N24"/>
  <c r="N11"/>
  <c r="O51"/>
  <c r="D15" i="21" s="1"/>
  <c r="C12" i="14"/>
  <c r="D25"/>
  <c r="D12"/>
  <c r="E25"/>
  <c r="E12"/>
  <c r="F25"/>
  <c r="F12"/>
  <c r="G25"/>
  <c r="G12"/>
  <c r="H25"/>
  <c r="H12"/>
  <c r="I25"/>
  <c r="I12"/>
  <c r="J25"/>
  <c r="J12"/>
  <c r="K25"/>
  <c r="K12"/>
  <c r="L25"/>
  <c r="L12"/>
  <c r="M25"/>
  <c r="M12"/>
  <c r="J7" i="4" l="1"/>
  <c r="Q20" i="14"/>
  <c r="P14" i="4"/>
  <c r="T13"/>
  <c r="W182"/>
  <c r="L15"/>
  <c r="O14"/>
  <c r="F18" i="21"/>
  <c r="H18" s="1"/>
  <c r="F19"/>
  <c r="H19" s="1"/>
  <c r="B20"/>
  <c r="C20"/>
  <c r="F20"/>
  <c r="H20" s="1"/>
  <c r="I18"/>
  <c r="I19"/>
  <c r="E18"/>
  <c r="J18"/>
  <c r="E19"/>
  <c r="J19"/>
  <c r="K2"/>
  <c r="O13" i="4"/>
  <c r="O43" i="14"/>
  <c r="R6" s="1"/>
  <c r="C10" i="21"/>
  <c r="E11"/>
  <c r="J11"/>
  <c r="E12"/>
  <c r="J12"/>
  <c r="E13"/>
  <c r="J13"/>
  <c r="E14"/>
  <c r="J14"/>
  <c r="E15"/>
  <c r="J15"/>
  <c r="E16"/>
  <c r="J16"/>
  <c r="E17"/>
  <c r="J17"/>
  <c r="F1" i="14"/>
  <c r="C2" i="21"/>
  <c r="W12" i="4"/>
  <c r="F10" i="21"/>
  <c r="F9"/>
  <c r="G10"/>
  <c r="G9"/>
  <c r="F11"/>
  <c r="H11" s="1"/>
  <c r="F12"/>
  <c r="H12" s="1"/>
  <c r="F13"/>
  <c r="H13" s="1"/>
  <c r="F14"/>
  <c r="H14" s="1"/>
  <c r="F15"/>
  <c r="H15" s="1"/>
  <c r="F16"/>
  <c r="H16" s="1"/>
  <c r="F17"/>
  <c r="H17" s="1"/>
  <c r="J6"/>
  <c r="T12" i="4"/>
  <c r="K13"/>
  <c r="J13"/>
  <c r="M4"/>
  <c r="M1"/>
  <c r="G2" i="21" s="1"/>
  <c r="O12" i="14"/>
  <c r="O11"/>
  <c r="O10"/>
  <c r="O9"/>
  <c r="O8"/>
  <c r="O14"/>
  <c r="O13"/>
  <c r="O56"/>
  <c r="R7" s="1"/>
  <c r="R9" s="1"/>
  <c r="C21"/>
  <c r="O21" s="1"/>
  <c r="B11" i="21" s="1"/>
  <c r="C22" i="14"/>
  <c r="O22" s="1"/>
  <c r="B12" i="21" s="1"/>
  <c r="C23" i="14"/>
  <c r="O23" s="1"/>
  <c r="B13" i="21" s="1"/>
  <c r="C24" i="14"/>
  <c r="O24" s="1"/>
  <c r="B14" i="21" s="1"/>
  <c r="C25" i="14"/>
  <c r="O25" s="1"/>
  <c r="B15" i="21" s="1"/>
  <c r="C26" i="14"/>
  <c r="O26" s="1"/>
  <c r="B16" i="21" s="1"/>
  <c r="C27" i="14"/>
  <c r="O27" s="1"/>
  <c r="B17" i="21" s="1"/>
  <c r="C20" i="14"/>
  <c r="O20" s="1"/>
  <c r="C6"/>
  <c r="C19" s="1"/>
  <c r="C32" s="1"/>
  <c r="C45" s="1"/>
  <c r="N6"/>
  <c r="N19" s="1"/>
  <c r="N32" s="1"/>
  <c r="N45" s="1"/>
  <c r="M6"/>
  <c r="M19" s="1"/>
  <c r="M32" s="1"/>
  <c r="M45" s="1"/>
  <c r="L6"/>
  <c r="L19" s="1"/>
  <c r="L32" s="1"/>
  <c r="L45" s="1"/>
  <c r="K6"/>
  <c r="K19" s="1"/>
  <c r="K32" s="1"/>
  <c r="K45" s="1"/>
  <c r="J6"/>
  <c r="J19" s="1"/>
  <c r="J32" s="1"/>
  <c r="J45" s="1"/>
  <c r="I6"/>
  <c r="I19" s="1"/>
  <c r="I32" s="1"/>
  <c r="I45" s="1"/>
  <c r="H6"/>
  <c r="H19" s="1"/>
  <c r="H32" s="1"/>
  <c r="H45" s="1"/>
  <c r="G6"/>
  <c r="G19" s="1"/>
  <c r="G32" s="1"/>
  <c r="G45" s="1"/>
  <c r="F6"/>
  <c r="F19" s="1"/>
  <c r="F32" s="1"/>
  <c r="F45" s="1"/>
  <c r="E6"/>
  <c r="E19" s="1"/>
  <c r="E32" s="1"/>
  <c r="E45" s="1"/>
  <c r="P15" i="4" l="1"/>
  <c r="T14"/>
  <c r="W183"/>
  <c r="L16"/>
  <c r="O15"/>
  <c r="J20" i="21"/>
  <c r="E20"/>
  <c r="I20"/>
  <c r="O30" i="14"/>
  <c r="R11" s="1"/>
  <c r="B10" i="21"/>
  <c r="I17"/>
  <c r="I16"/>
  <c r="I15"/>
  <c r="I14"/>
  <c r="I13"/>
  <c r="I12"/>
  <c r="I11"/>
  <c r="D7" i="14"/>
  <c r="M3" i="4"/>
  <c r="R2" i="14" s="1"/>
  <c r="E7"/>
  <c r="F7"/>
  <c r="G7"/>
  <c r="H7"/>
  <c r="I7"/>
  <c r="J7"/>
  <c r="K7"/>
  <c r="L7"/>
  <c r="M7"/>
  <c r="W13" i="4"/>
  <c r="B16" i="14"/>
  <c r="B29" s="1"/>
  <c r="B42" s="1"/>
  <c r="B55" s="1"/>
  <c r="B15"/>
  <c r="B28" s="1"/>
  <c r="B41" s="1"/>
  <c r="B54" s="1"/>
  <c r="B14"/>
  <c r="B27" s="1"/>
  <c r="B40" s="1"/>
  <c r="B53" s="1"/>
  <c r="B13"/>
  <c r="B26" s="1"/>
  <c r="B39" s="1"/>
  <c r="B52" s="1"/>
  <c r="B12"/>
  <c r="B25" s="1"/>
  <c r="B38" s="1"/>
  <c r="B51" s="1"/>
  <c r="B11"/>
  <c r="B24" s="1"/>
  <c r="B37" s="1"/>
  <c r="B50" s="1"/>
  <c r="B10"/>
  <c r="B23" s="1"/>
  <c r="B36" s="1"/>
  <c r="B49" s="1"/>
  <c r="B9"/>
  <c r="B22" s="1"/>
  <c r="B35" s="1"/>
  <c r="B48" s="1"/>
  <c r="B8"/>
  <c r="B21" s="1"/>
  <c r="B34" s="1"/>
  <c r="B47" s="1"/>
  <c r="B7"/>
  <c r="B20" s="1"/>
  <c r="B33" s="1"/>
  <c r="B46" s="1"/>
  <c r="D6"/>
  <c r="D19" s="1"/>
  <c r="D32" s="1"/>
  <c r="D45" s="1"/>
  <c r="J10" i="21"/>
  <c r="E10"/>
  <c r="H9"/>
  <c r="H10"/>
  <c r="M13" i="4"/>
  <c r="Q13" s="1"/>
  <c r="C9" i="21" l="1"/>
  <c r="E9" s="1"/>
  <c r="Q19" i="14"/>
  <c r="P16" i="4"/>
  <c r="T15"/>
  <c r="W184"/>
  <c r="M14"/>
  <c r="Q14" s="1"/>
  <c r="M15"/>
  <c r="R14"/>
  <c r="L17"/>
  <c r="O16"/>
  <c r="R13"/>
  <c r="W14"/>
  <c r="I10" i="21"/>
  <c r="O7" i="14"/>
  <c r="O17" s="1"/>
  <c r="R4" s="1"/>
  <c r="R12"/>
  <c r="P17" i="4" l="1"/>
  <c r="T16"/>
  <c r="W185"/>
  <c r="Q15"/>
  <c r="L18"/>
  <c r="O17"/>
  <c r="M16"/>
  <c r="Q16" s="1"/>
  <c r="R15"/>
  <c r="W15"/>
  <c r="P18" l="1"/>
  <c r="T17"/>
  <c r="W186"/>
  <c r="M17"/>
  <c r="Q17" s="1"/>
  <c r="R16"/>
  <c r="L19"/>
  <c r="O18"/>
  <c r="W16"/>
  <c r="P19" l="1"/>
  <c r="T18"/>
  <c r="W187"/>
  <c r="L20"/>
  <c r="O19"/>
  <c r="M18"/>
  <c r="Q18" s="1"/>
  <c r="R17"/>
  <c r="W17"/>
  <c r="P20" l="1"/>
  <c r="T19"/>
  <c r="W188"/>
  <c r="M19"/>
  <c r="Q19" s="1"/>
  <c r="R18"/>
  <c r="L21"/>
  <c r="O20"/>
  <c r="W18"/>
  <c r="P21" l="1"/>
  <c r="T20"/>
  <c r="W189"/>
  <c r="L22"/>
  <c r="O21"/>
  <c r="M20"/>
  <c r="Q20" s="1"/>
  <c r="R19"/>
  <c r="W19"/>
  <c r="P22" l="1"/>
  <c r="T21"/>
  <c r="W190"/>
  <c r="M21"/>
  <c r="Q21" s="1"/>
  <c r="R20"/>
  <c r="L23"/>
  <c r="O22"/>
  <c r="W20"/>
  <c r="P23" l="1"/>
  <c r="T22"/>
  <c r="W191"/>
  <c r="L24"/>
  <c r="O23"/>
  <c r="M22"/>
  <c r="Q22" s="1"/>
  <c r="R21"/>
  <c r="W21"/>
  <c r="P24" l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110" s="1"/>
  <c r="P111" s="1"/>
  <c r="P112" s="1"/>
  <c r="P113" s="1"/>
  <c r="P114" s="1"/>
  <c r="P115" s="1"/>
  <c r="P116" s="1"/>
  <c r="P117" s="1"/>
  <c r="P118" s="1"/>
  <c r="P119" s="1"/>
  <c r="P120" s="1"/>
  <c r="P121" s="1"/>
  <c r="P122" s="1"/>
  <c r="P123" s="1"/>
  <c r="P124" s="1"/>
  <c r="P125" s="1"/>
  <c r="P126" s="1"/>
  <c r="P127" s="1"/>
  <c r="P128" s="1"/>
  <c r="P129" s="1"/>
  <c r="P130" s="1"/>
  <c r="P131" s="1"/>
  <c r="P132" s="1"/>
  <c r="P133" s="1"/>
  <c r="P134" s="1"/>
  <c r="P135" s="1"/>
  <c r="P136" s="1"/>
  <c r="P137" s="1"/>
  <c r="P138" s="1"/>
  <c r="P139" s="1"/>
  <c r="P140" s="1"/>
  <c r="P141" s="1"/>
  <c r="P142" s="1"/>
  <c r="P143" s="1"/>
  <c r="P144" s="1"/>
  <c r="P145" s="1"/>
  <c r="P146" s="1"/>
  <c r="P147" s="1"/>
  <c r="P148" s="1"/>
  <c r="P149" s="1"/>
  <c r="P150" s="1"/>
  <c r="P151" s="1"/>
  <c r="P152" s="1"/>
  <c r="P153" s="1"/>
  <c r="P154" s="1"/>
  <c r="P155" s="1"/>
  <c r="P156" s="1"/>
  <c r="P157" s="1"/>
  <c r="P158" s="1"/>
  <c r="P159" s="1"/>
  <c r="P160" s="1"/>
  <c r="P161" s="1"/>
  <c r="P162" s="1"/>
  <c r="P163" s="1"/>
  <c r="P164" s="1"/>
  <c r="P165" s="1"/>
  <c r="P166" s="1"/>
  <c r="P167" s="1"/>
  <c r="P168" s="1"/>
  <c r="P169" s="1"/>
  <c r="P170" s="1"/>
  <c r="P171" s="1"/>
  <c r="P172" s="1"/>
  <c r="P173" s="1"/>
  <c r="P174" s="1"/>
  <c r="P175" s="1"/>
  <c r="P176" s="1"/>
  <c r="P177" s="1"/>
  <c r="P178" s="1"/>
  <c r="P179" s="1"/>
  <c r="P180" s="1"/>
  <c r="P181" s="1"/>
  <c r="P182" s="1"/>
  <c r="P183" s="1"/>
  <c r="P184" s="1"/>
  <c r="P185" s="1"/>
  <c r="P186" s="1"/>
  <c r="P187" s="1"/>
  <c r="P188" s="1"/>
  <c r="P189" s="1"/>
  <c r="P190" s="1"/>
  <c r="P191" s="1"/>
  <c r="P192" s="1"/>
  <c r="P193" s="1"/>
  <c r="P194" s="1"/>
  <c r="P195" s="1"/>
  <c r="P196" s="1"/>
  <c r="P197" s="1"/>
  <c r="P198" s="1"/>
  <c r="P199" s="1"/>
  <c r="P200" s="1"/>
  <c r="P201" s="1"/>
  <c r="P202" s="1"/>
  <c r="P203" s="1"/>
  <c r="P204" s="1"/>
  <c r="P205" s="1"/>
  <c r="P206" s="1"/>
  <c r="P207" s="1"/>
  <c r="P208" s="1"/>
  <c r="P209" s="1"/>
  <c r="P210" s="1"/>
  <c r="P211" s="1"/>
  <c r="P212" s="1"/>
  <c r="P213" s="1"/>
  <c r="P214" s="1"/>
  <c r="P215" s="1"/>
  <c r="P216" s="1"/>
  <c r="P217" s="1"/>
  <c r="P218" s="1"/>
  <c r="P219" s="1"/>
  <c r="P220" s="1"/>
  <c r="P221" s="1"/>
  <c r="P222" s="1"/>
  <c r="P223" s="1"/>
  <c r="P224" s="1"/>
  <c r="P225" s="1"/>
  <c r="P226" s="1"/>
  <c r="P227" s="1"/>
  <c r="P228" s="1"/>
  <c r="P229" s="1"/>
  <c r="P230" s="1"/>
  <c r="P231" s="1"/>
  <c r="P232" s="1"/>
  <c r="P233" s="1"/>
  <c r="P234" s="1"/>
  <c r="P235" s="1"/>
  <c r="P236" s="1"/>
  <c r="P237" s="1"/>
  <c r="P238" s="1"/>
  <c r="T23"/>
  <c r="W192"/>
  <c r="M23"/>
  <c r="Q23" s="1"/>
  <c r="R22"/>
  <c r="L25"/>
  <c r="O24"/>
  <c r="W22"/>
  <c r="P239" l="1"/>
  <c r="P240" s="1"/>
  <c r="P241" s="1"/>
  <c r="P242" s="1"/>
  <c r="P243" s="1"/>
  <c r="P244" s="1"/>
  <c r="P245" s="1"/>
  <c r="P246" s="1"/>
  <c r="P247" s="1"/>
  <c r="P248" s="1"/>
  <c r="P249" s="1"/>
  <c r="P250" s="1"/>
  <c r="P251" s="1"/>
  <c r="P252" s="1"/>
  <c r="P253" s="1"/>
  <c r="P254" s="1"/>
  <c r="P255" s="1"/>
  <c r="P256" s="1"/>
  <c r="P257" s="1"/>
  <c r="P258" s="1"/>
  <c r="P259" s="1"/>
  <c r="P260" s="1"/>
  <c r="P261" s="1"/>
  <c r="P262" s="1"/>
  <c r="P263" s="1"/>
  <c r="P264" s="1"/>
  <c r="P265" s="1"/>
  <c r="P266" s="1"/>
  <c r="P267" s="1"/>
  <c r="P268" s="1"/>
  <c r="P269" s="1"/>
  <c r="P270" s="1"/>
  <c r="P271" s="1"/>
  <c r="P272" s="1"/>
  <c r="P273" s="1"/>
  <c r="P274" s="1"/>
  <c r="P275" s="1"/>
  <c r="P276" s="1"/>
  <c r="P277" s="1"/>
  <c r="P278" s="1"/>
  <c r="P279" s="1"/>
  <c r="P280" s="1"/>
  <c r="P281" s="1"/>
  <c r="P282" s="1"/>
  <c r="P283" s="1"/>
  <c r="P284" s="1"/>
  <c r="P285" s="1"/>
  <c r="P286" s="1"/>
  <c r="P287" s="1"/>
  <c r="P288" s="1"/>
  <c r="P289" s="1"/>
  <c r="P290" s="1"/>
  <c r="P291" s="1"/>
  <c r="P292" s="1"/>
  <c r="P293" s="1"/>
  <c r="P294" s="1"/>
  <c r="P295" s="1"/>
  <c r="P296" s="1"/>
  <c r="P297" s="1"/>
  <c r="P298" s="1"/>
  <c r="P299" s="1"/>
  <c r="P300" s="1"/>
  <c r="P7"/>
  <c r="W193"/>
  <c r="L26"/>
  <c r="O25"/>
  <c r="M24"/>
  <c r="Q24" s="1"/>
  <c r="R23"/>
  <c r="W23"/>
  <c r="W194" l="1"/>
  <c r="M25"/>
  <c r="Q25" s="1"/>
  <c r="R24"/>
  <c r="L27"/>
  <c r="O26"/>
  <c r="K10" i="21"/>
  <c r="W24" i="4"/>
  <c r="W195" l="1"/>
  <c r="L28"/>
  <c r="O27"/>
  <c r="M26"/>
  <c r="Q26" s="1"/>
  <c r="R25"/>
  <c r="W25"/>
  <c r="W196" l="1"/>
  <c r="M27"/>
  <c r="Q27" s="1"/>
  <c r="R26"/>
  <c r="L29"/>
  <c r="O28"/>
  <c r="W26"/>
  <c r="W197" l="1"/>
  <c r="L30"/>
  <c r="O29"/>
  <c r="M28"/>
  <c r="Q28" s="1"/>
  <c r="R27"/>
  <c r="W27"/>
  <c r="W198" l="1"/>
  <c r="M29"/>
  <c r="Q29" s="1"/>
  <c r="R28"/>
  <c r="L31"/>
  <c r="O30"/>
  <c r="W28"/>
  <c r="W199" l="1"/>
  <c r="L32"/>
  <c r="O31"/>
  <c r="M30"/>
  <c r="Q30" s="1"/>
  <c r="R29"/>
  <c r="W29"/>
  <c r="W200" l="1"/>
  <c r="M31"/>
  <c r="Q31" s="1"/>
  <c r="R30"/>
  <c r="L33"/>
  <c r="O32"/>
  <c r="W30"/>
  <c r="W201" l="1"/>
  <c r="L34"/>
  <c r="O33"/>
  <c r="M32"/>
  <c r="Q32" s="1"/>
  <c r="R31"/>
  <c r="W31"/>
  <c r="W202" l="1"/>
  <c r="M33"/>
  <c r="Q33" s="1"/>
  <c r="R32"/>
  <c r="L35"/>
  <c r="O34"/>
  <c r="W32"/>
  <c r="W203" l="1"/>
  <c r="L36"/>
  <c r="O35"/>
  <c r="M34"/>
  <c r="Q34" s="1"/>
  <c r="R33"/>
  <c r="W33"/>
  <c r="W204" l="1"/>
  <c r="M35"/>
  <c r="Q35" s="1"/>
  <c r="R34"/>
  <c r="L37"/>
  <c r="O36"/>
  <c r="W34"/>
  <c r="W205" l="1"/>
  <c r="L38"/>
  <c r="O37"/>
  <c r="M36"/>
  <c r="Q36" s="1"/>
  <c r="R35"/>
  <c r="W35"/>
  <c r="W206" l="1"/>
  <c r="M37"/>
  <c r="Q37" s="1"/>
  <c r="R36"/>
  <c r="L39"/>
  <c r="O38"/>
  <c r="K11" i="21"/>
  <c r="W36" i="4"/>
  <c r="W207" l="1"/>
  <c r="L40"/>
  <c r="O39"/>
  <c r="M38"/>
  <c r="Q38" s="1"/>
  <c r="R37"/>
  <c r="W37"/>
  <c r="W208" l="1"/>
  <c r="M39"/>
  <c r="Q39" s="1"/>
  <c r="R38"/>
  <c r="L41"/>
  <c r="O40"/>
  <c r="W38"/>
  <c r="W209" l="1"/>
  <c r="L42"/>
  <c r="O41"/>
  <c r="M40"/>
  <c r="Q40" s="1"/>
  <c r="R39"/>
  <c r="W39"/>
  <c r="W210" l="1"/>
  <c r="M41"/>
  <c r="Q41" s="1"/>
  <c r="R40"/>
  <c r="L43"/>
  <c r="O42"/>
  <c r="W40"/>
  <c r="W211" l="1"/>
  <c r="L44"/>
  <c r="O43"/>
  <c r="M42"/>
  <c r="Q42" s="1"/>
  <c r="R41"/>
  <c r="W41"/>
  <c r="W212" l="1"/>
  <c r="M43"/>
  <c r="Q43" s="1"/>
  <c r="R42"/>
  <c r="L45"/>
  <c r="O44"/>
  <c r="W42"/>
  <c r="W213" l="1"/>
  <c r="L46"/>
  <c r="O45"/>
  <c r="M44"/>
  <c r="Q44" s="1"/>
  <c r="R43"/>
  <c r="W43"/>
  <c r="W214" l="1"/>
  <c r="M45"/>
  <c r="Q45" s="1"/>
  <c r="R44"/>
  <c r="L47"/>
  <c r="O46"/>
  <c r="W44"/>
  <c r="W215" l="1"/>
  <c r="L48"/>
  <c r="O47"/>
  <c r="M46"/>
  <c r="Q46" s="1"/>
  <c r="R45"/>
  <c r="W45"/>
  <c r="W216" l="1"/>
  <c r="M47"/>
  <c r="Q47" s="1"/>
  <c r="R46"/>
  <c r="L49"/>
  <c r="O48"/>
  <c r="W46"/>
  <c r="W217" l="1"/>
  <c r="L50"/>
  <c r="O49"/>
  <c r="M48"/>
  <c r="Q48" s="1"/>
  <c r="R47"/>
  <c r="W47"/>
  <c r="W218" l="1"/>
  <c r="M49"/>
  <c r="Q49" s="1"/>
  <c r="R48"/>
  <c r="L51"/>
  <c r="O50"/>
  <c r="K12" i="21"/>
  <c r="W48" i="4"/>
  <c r="W219" l="1"/>
  <c r="L52"/>
  <c r="O51"/>
  <c r="M50"/>
  <c r="Q50" s="1"/>
  <c r="R49"/>
  <c r="W49"/>
  <c r="W220" l="1"/>
  <c r="M51"/>
  <c r="Q51" s="1"/>
  <c r="R50"/>
  <c r="L53"/>
  <c r="O52"/>
  <c r="W50"/>
  <c r="W221" l="1"/>
  <c r="L54"/>
  <c r="O53"/>
  <c r="M52"/>
  <c r="Q52" s="1"/>
  <c r="R51"/>
  <c r="W51"/>
  <c r="W222" l="1"/>
  <c r="M53"/>
  <c r="Q53" s="1"/>
  <c r="R52"/>
  <c r="L55"/>
  <c r="O54"/>
  <c r="W52"/>
  <c r="W223" l="1"/>
  <c r="L56"/>
  <c r="O55"/>
  <c r="M54"/>
  <c r="Q54" s="1"/>
  <c r="R53"/>
  <c r="W53"/>
  <c r="W224" l="1"/>
  <c r="M55"/>
  <c r="Q55" s="1"/>
  <c r="R54"/>
  <c r="L57"/>
  <c r="O56"/>
  <c r="W54"/>
  <c r="W225" l="1"/>
  <c r="L58"/>
  <c r="O57"/>
  <c r="M56"/>
  <c r="Q56" s="1"/>
  <c r="R55"/>
  <c r="W55"/>
  <c r="W226" l="1"/>
  <c r="M57"/>
  <c r="Q57" s="1"/>
  <c r="R56"/>
  <c r="L59"/>
  <c r="O58"/>
  <c r="W56"/>
  <c r="W227" l="1"/>
  <c r="L60"/>
  <c r="O59"/>
  <c r="M58"/>
  <c r="Q58" s="1"/>
  <c r="R57"/>
  <c r="W57"/>
  <c r="W228" l="1"/>
  <c r="M59"/>
  <c r="Q59" s="1"/>
  <c r="R58"/>
  <c r="L61"/>
  <c r="O60"/>
  <c r="W58"/>
  <c r="W229" l="1"/>
  <c r="L62"/>
  <c r="O61"/>
  <c r="M60"/>
  <c r="Q60" s="1"/>
  <c r="R59"/>
  <c r="W59"/>
  <c r="W230" l="1"/>
  <c r="M61"/>
  <c r="Q61" s="1"/>
  <c r="R60"/>
  <c r="L63"/>
  <c r="O62"/>
  <c r="K13" i="21"/>
  <c r="W60" i="4"/>
  <c r="W231" l="1"/>
  <c r="L64"/>
  <c r="O63"/>
  <c r="M62"/>
  <c r="Q62" s="1"/>
  <c r="R61"/>
  <c r="W61"/>
  <c r="W232" l="1"/>
  <c r="M63"/>
  <c r="Q63" s="1"/>
  <c r="R62"/>
  <c r="L65"/>
  <c r="O64"/>
  <c r="W62"/>
  <c r="W233" l="1"/>
  <c r="L66"/>
  <c r="O65"/>
  <c r="M64"/>
  <c r="Q64" s="1"/>
  <c r="R63"/>
  <c r="W63"/>
  <c r="W234" l="1"/>
  <c r="M65"/>
  <c r="Q65" s="1"/>
  <c r="R64"/>
  <c r="L67"/>
  <c r="O66"/>
  <c r="W64"/>
  <c r="W235" l="1"/>
  <c r="L68"/>
  <c r="O67"/>
  <c r="M66"/>
  <c r="Q66" s="1"/>
  <c r="R65"/>
  <c r="W65"/>
  <c r="W236" l="1"/>
  <c r="M67"/>
  <c r="Q67" s="1"/>
  <c r="R66"/>
  <c r="L69"/>
  <c r="O68"/>
  <c r="W66"/>
  <c r="W237" l="1"/>
  <c r="L70"/>
  <c r="O69"/>
  <c r="M68"/>
  <c r="Q68" s="1"/>
  <c r="R67"/>
  <c r="W67"/>
  <c r="W238" l="1"/>
  <c r="M69"/>
  <c r="Q69" s="1"/>
  <c r="R68"/>
  <c r="L71"/>
  <c r="O70"/>
  <c r="W68"/>
  <c r="W239" l="1"/>
  <c r="L72"/>
  <c r="O71"/>
  <c r="M70"/>
  <c r="Q70" s="1"/>
  <c r="R69"/>
  <c r="W69"/>
  <c r="W240" l="1"/>
  <c r="M71"/>
  <c r="Q71" s="1"/>
  <c r="R70"/>
  <c r="L73"/>
  <c r="O72"/>
  <c r="W70"/>
  <c r="W241" l="1"/>
  <c r="L74"/>
  <c r="O73"/>
  <c r="M72"/>
  <c r="Q72" s="1"/>
  <c r="R71"/>
  <c r="W71"/>
  <c r="W242" l="1"/>
  <c r="M73"/>
  <c r="Q73" s="1"/>
  <c r="R72"/>
  <c r="L75"/>
  <c r="O74"/>
  <c r="K14" i="21"/>
  <c r="W72" i="4"/>
  <c r="W243" l="1"/>
  <c r="L76"/>
  <c r="O75"/>
  <c r="M74"/>
  <c r="Q74" s="1"/>
  <c r="R73"/>
  <c r="W73"/>
  <c r="W244" l="1"/>
  <c r="M75"/>
  <c r="Q75" s="1"/>
  <c r="R74"/>
  <c r="L77"/>
  <c r="O76"/>
  <c r="W74"/>
  <c r="W245" l="1"/>
  <c r="L78"/>
  <c r="O77"/>
  <c r="M76"/>
  <c r="Q76" s="1"/>
  <c r="R75"/>
  <c r="W75"/>
  <c r="W246" l="1"/>
  <c r="M77"/>
  <c r="Q77" s="1"/>
  <c r="R76"/>
  <c r="L79"/>
  <c r="O78"/>
  <c r="W76"/>
  <c r="W247" l="1"/>
  <c r="L80"/>
  <c r="O79"/>
  <c r="M78"/>
  <c r="Q78" s="1"/>
  <c r="R77"/>
  <c r="W77"/>
  <c r="W248" l="1"/>
  <c r="M79"/>
  <c r="Q79" s="1"/>
  <c r="R78"/>
  <c r="L81"/>
  <c r="O80"/>
  <c r="W78"/>
  <c r="W249" l="1"/>
  <c r="L82"/>
  <c r="O81"/>
  <c r="M80"/>
  <c r="Q80" s="1"/>
  <c r="R79"/>
  <c r="W79"/>
  <c r="W250" l="1"/>
  <c r="M81"/>
  <c r="Q81" s="1"/>
  <c r="R80"/>
  <c r="L83"/>
  <c r="O82"/>
  <c r="W80"/>
  <c r="W251" l="1"/>
  <c r="L84"/>
  <c r="O83"/>
  <c r="M82"/>
  <c r="Q82" s="1"/>
  <c r="R81"/>
  <c r="W81"/>
  <c r="W252" l="1"/>
  <c r="M83"/>
  <c r="Q83" s="1"/>
  <c r="R82"/>
  <c r="L85"/>
  <c r="O84"/>
  <c r="W82"/>
  <c r="W253" l="1"/>
  <c r="L86"/>
  <c r="O85"/>
  <c r="M84"/>
  <c r="Q84" s="1"/>
  <c r="R83"/>
  <c r="W83"/>
  <c r="W254" l="1"/>
  <c r="M85"/>
  <c r="Q85" s="1"/>
  <c r="R84"/>
  <c r="L87"/>
  <c r="O86"/>
  <c r="K15" i="21"/>
  <c r="W84" i="4"/>
  <c r="W255" l="1"/>
  <c r="L88"/>
  <c r="O87"/>
  <c r="M86"/>
  <c r="Q86" s="1"/>
  <c r="R85"/>
  <c r="W85"/>
  <c r="W256" l="1"/>
  <c r="M87"/>
  <c r="Q87" s="1"/>
  <c r="R86"/>
  <c r="L89"/>
  <c r="O88"/>
  <c r="W86"/>
  <c r="W257" l="1"/>
  <c r="L90"/>
  <c r="O89"/>
  <c r="M88"/>
  <c r="Q88" s="1"/>
  <c r="R87"/>
  <c r="W87"/>
  <c r="W258" l="1"/>
  <c r="M89"/>
  <c r="Q89" s="1"/>
  <c r="R88"/>
  <c r="L91"/>
  <c r="O90"/>
  <c r="W88"/>
  <c r="W259" l="1"/>
  <c r="L92"/>
  <c r="O91"/>
  <c r="M90"/>
  <c r="Q90" s="1"/>
  <c r="R89"/>
  <c r="W89"/>
  <c r="W260" l="1"/>
  <c r="M91"/>
  <c r="Q91" s="1"/>
  <c r="R90"/>
  <c r="L93"/>
  <c r="O92"/>
  <c r="W90"/>
  <c r="W261" l="1"/>
  <c r="L94"/>
  <c r="O93"/>
  <c r="M92"/>
  <c r="Q92" s="1"/>
  <c r="R91"/>
  <c r="W91"/>
  <c r="W262" l="1"/>
  <c r="M93"/>
  <c r="Q93" s="1"/>
  <c r="R92"/>
  <c r="L95"/>
  <c r="O94"/>
  <c r="W92"/>
  <c r="W263" l="1"/>
  <c r="L96"/>
  <c r="O95"/>
  <c r="M94"/>
  <c r="Q94" s="1"/>
  <c r="R93"/>
  <c r="W93"/>
  <c r="W264" l="1"/>
  <c r="M95"/>
  <c r="Q95" s="1"/>
  <c r="R94"/>
  <c r="L97"/>
  <c r="O96"/>
  <c r="W94"/>
  <c r="W265" l="1"/>
  <c r="L98"/>
  <c r="O97"/>
  <c r="M96"/>
  <c r="Q96" s="1"/>
  <c r="R95"/>
  <c r="W95"/>
  <c r="W266" l="1"/>
  <c r="M97"/>
  <c r="Q97" s="1"/>
  <c r="R96"/>
  <c r="L99"/>
  <c r="O98"/>
  <c r="K16" i="21"/>
  <c r="W96" i="4"/>
  <c r="W267" l="1"/>
  <c r="L100"/>
  <c r="O99"/>
  <c r="M98"/>
  <c r="Q98" s="1"/>
  <c r="R97"/>
  <c r="W97"/>
  <c r="W268" l="1"/>
  <c r="M99"/>
  <c r="Q99" s="1"/>
  <c r="R98"/>
  <c r="L101"/>
  <c r="O100"/>
  <c r="W98"/>
  <c r="W269" l="1"/>
  <c r="L102"/>
  <c r="O101"/>
  <c r="M100"/>
  <c r="Q100" s="1"/>
  <c r="R99"/>
  <c r="W99"/>
  <c r="W270" l="1"/>
  <c r="M101"/>
  <c r="Q101" s="1"/>
  <c r="R100"/>
  <c r="L103"/>
  <c r="O102"/>
  <c r="W100"/>
  <c r="W271" l="1"/>
  <c r="L104"/>
  <c r="O103"/>
  <c r="M102"/>
  <c r="Q102" s="1"/>
  <c r="R101"/>
  <c r="W101"/>
  <c r="W272" l="1"/>
  <c r="M103"/>
  <c r="Q103" s="1"/>
  <c r="R102"/>
  <c r="L105"/>
  <c r="O104"/>
  <c r="W102"/>
  <c r="W273" l="1"/>
  <c r="L106"/>
  <c r="O105"/>
  <c r="M104"/>
  <c r="Q104" s="1"/>
  <c r="R103"/>
  <c r="W103"/>
  <c r="W274" l="1"/>
  <c r="M105"/>
  <c r="Q105" s="1"/>
  <c r="R104"/>
  <c r="L107"/>
  <c r="O106"/>
  <c r="W104"/>
  <c r="W275" l="1"/>
  <c r="L108"/>
  <c r="O107"/>
  <c r="M106"/>
  <c r="Q106" s="1"/>
  <c r="R105"/>
  <c r="W105"/>
  <c r="W276" l="1"/>
  <c r="M107"/>
  <c r="Q107" s="1"/>
  <c r="R106"/>
  <c r="L109"/>
  <c r="O108"/>
  <c r="W106"/>
  <c r="W277" l="1"/>
  <c r="L110"/>
  <c r="O109"/>
  <c r="M108"/>
  <c r="Q108" s="1"/>
  <c r="R107"/>
  <c r="W107"/>
  <c r="W278" l="1"/>
  <c r="M109"/>
  <c r="Q109" s="1"/>
  <c r="R108"/>
  <c r="L111"/>
  <c r="O110"/>
  <c r="K17" i="21"/>
  <c r="W108" i="4"/>
  <c r="W279" l="1"/>
  <c r="L112"/>
  <c r="O111"/>
  <c r="M110"/>
  <c r="Q110" s="1"/>
  <c r="R109"/>
  <c r="W109"/>
  <c r="W280" l="1"/>
  <c r="M111"/>
  <c r="Q111" s="1"/>
  <c r="R110"/>
  <c r="L113"/>
  <c r="O112"/>
  <c r="W110"/>
  <c r="W281" l="1"/>
  <c r="L114"/>
  <c r="O113"/>
  <c r="M112"/>
  <c r="Q112" s="1"/>
  <c r="R111"/>
  <c r="W111"/>
  <c r="W282" l="1"/>
  <c r="M113"/>
  <c r="Q113" s="1"/>
  <c r="R112"/>
  <c r="L115"/>
  <c r="O114"/>
  <c r="W112"/>
  <c r="W283" l="1"/>
  <c r="L116"/>
  <c r="O115"/>
  <c r="M114"/>
  <c r="Q114" s="1"/>
  <c r="R113"/>
  <c r="W113"/>
  <c r="W284" l="1"/>
  <c r="M115"/>
  <c r="Q115" s="1"/>
  <c r="R114"/>
  <c r="L117"/>
  <c r="O116"/>
  <c r="W114"/>
  <c r="W285" l="1"/>
  <c r="L118"/>
  <c r="O117"/>
  <c r="M116"/>
  <c r="Q116" s="1"/>
  <c r="R115"/>
  <c r="W115"/>
  <c r="W286" l="1"/>
  <c r="M117"/>
  <c r="Q117" s="1"/>
  <c r="R116"/>
  <c r="L119"/>
  <c r="O118"/>
  <c r="W116"/>
  <c r="W287" l="1"/>
  <c r="L120"/>
  <c r="O119"/>
  <c r="M118"/>
  <c r="Q118" s="1"/>
  <c r="R117"/>
  <c r="W117"/>
  <c r="W288" l="1"/>
  <c r="M119"/>
  <c r="Q119" s="1"/>
  <c r="R118"/>
  <c r="L121"/>
  <c r="O120"/>
  <c r="W118"/>
  <c r="W289" l="1"/>
  <c r="L122"/>
  <c r="O121"/>
  <c r="M120"/>
  <c r="Q120" s="1"/>
  <c r="R119"/>
  <c r="W119"/>
  <c r="K18" i="21"/>
  <c r="W290" i="4" l="1"/>
  <c r="M121"/>
  <c r="Q121" s="1"/>
  <c r="R120"/>
  <c r="L123"/>
  <c r="O122"/>
  <c r="W120"/>
  <c r="W291" l="1"/>
  <c r="L124"/>
  <c r="O123"/>
  <c r="M122"/>
  <c r="Q122" s="1"/>
  <c r="R121"/>
  <c r="W121"/>
  <c r="W292" l="1"/>
  <c r="M123"/>
  <c r="Q123" s="1"/>
  <c r="R122"/>
  <c r="L125"/>
  <c r="O124"/>
  <c r="W122"/>
  <c r="W293" l="1"/>
  <c r="L126"/>
  <c r="O125"/>
  <c r="M124"/>
  <c r="Q124" s="1"/>
  <c r="R123"/>
  <c r="W123"/>
  <c r="W294" l="1"/>
  <c r="M125"/>
  <c r="Q125" s="1"/>
  <c r="R124"/>
  <c r="L127"/>
  <c r="O126"/>
  <c r="W124"/>
  <c r="W295" l="1"/>
  <c r="L128"/>
  <c r="O127"/>
  <c r="M126"/>
  <c r="Q126" s="1"/>
  <c r="R125"/>
  <c r="W125"/>
  <c r="W296" l="1"/>
  <c r="M127"/>
  <c r="Q127" s="1"/>
  <c r="R126"/>
  <c r="L129"/>
  <c r="O128"/>
  <c r="W126"/>
  <c r="W297" l="1"/>
  <c r="L130"/>
  <c r="O129"/>
  <c r="M128"/>
  <c r="Q128" s="1"/>
  <c r="R127"/>
  <c r="W127"/>
  <c r="W298" l="1"/>
  <c r="M129"/>
  <c r="Q129" s="1"/>
  <c r="R128"/>
  <c r="L131"/>
  <c r="O130"/>
  <c r="W128"/>
  <c r="W300" l="1"/>
  <c r="W299"/>
  <c r="L132"/>
  <c r="O131"/>
  <c r="M130"/>
  <c r="Q130" s="1"/>
  <c r="R129"/>
  <c r="W129"/>
  <c r="M131" l="1"/>
  <c r="Q131" s="1"/>
  <c r="R130"/>
  <c r="L133"/>
  <c r="O132"/>
  <c r="W130"/>
  <c r="L134" l="1"/>
  <c r="O133"/>
  <c r="M132"/>
  <c r="Q132" s="1"/>
  <c r="R131"/>
  <c r="W131"/>
  <c r="K19" i="21"/>
  <c r="M133" i="4" l="1"/>
  <c r="Q133" s="1"/>
  <c r="R132"/>
  <c r="L135"/>
  <c r="O134"/>
  <c r="W132"/>
  <c r="L136" l="1"/>
  <c r="O135"/>
  <c r="M134"/>
  <c r="Q134" s="1"/>
  <c r="R133"/>
  <c r="W133"/>
  <c r="M135" l="1"/>
  <c r="Q135" s="1"/>
  <c r="R134"/>
  <c r="L137"/>
  <c r="O136"/>
  <c r="W134"/>
  <c r="L138" l="1"/>
  <c r="O137"/>
  <c r="M136"/>
  <c r="Q136" s="1"/>
  <c r="R135"/>
  <c r="W135"/>
  <c r="M137" l="1"/>
  <c r="Q137" s="1"/>
  <c r="R136"/>
  <c r="L139"/>
  <c r="O138"/>
  <c r="W136"/>
  <c r="L140" l="1"/>
  <c r="O139"/>
  <c r="M138"/>
  <c r="Q138" s="1"/>
  <c r="R137"/>
  <c r="W137"/>
  <c r="M139" l="1"/>
  <c r="Q139" s="1"/>
  <c r="R138"/>
  <c r="L141"/>
  <c r="O140"/>
  <c r="W138"/>
  <c r="L142" l="1"/>
  <c r="O141"/>
  <c r="M140"/>
  <c r="Q140" s="1"/>
  <c r="R139"/>
  <c r="W139"/>
  <c r="M141" l="1"/>
  <c r="Q141" s="1"/>
  <c r="R140"/>
  <c r="L143"/>
  <c r="O142"/>
  <c r="W140"/>
  <c r="L144" l="1"/>
  <c r="O143"/>
  <c r="M142"/>
  <c r="Q142" s="1"/>
  <c r="R141"/>
  <c r="W141"/>
  <c r="M143" l="1"/>
  <c r="Q143" s="1"/>
  <c r="R142"/>
  <c r="L145"/>
  <c r="O144"/>
  <c r="W142"/>
  <c r="L146" l="1"/>
  <c r="O145"/>
  <c r="M144"/>
  <c r="Q144" s="1"/>
  <c r="R143"/>
  <c r="W143"/>
  <c r="M145" l="1"/>
  <c r="Q145" s="1"/>
  <c r="R144"/>
  <c r="L147"/>
  <c r="O146"/>
  <c r="W144"/>
  <c r="L148" l="1"/>
  <c r="O147"/>
  <c r="M146"/>
  <c r="Q146" s="1"/>
  <c r="R145"/>
  <c r="W145"/>
  <c r="M147" l="1"/>
  <c r="Q147" s="1"/>
  <c r="R146"/>
  <c r="L149"/>
  <c r="O148"/>
  <c r="W146"/>
  <c r="L150" l="1"/>
  <c r="O149"/>
  <c r="M148"/>
  <c r="Q148" s="1"/>
  <c r="R147"/>
  <c r="W147"/>
  <c r="M149" l="1"/>
  <c r="Q149" s="1"/>
  <c r="R148"/>
  <c r="L151"/>
  <c r="O150"/>
  <c r="W148"/>
  <c r="L152" l="1"/>
  <c r="O151"/>
  <c r="M150"/>
  <c r="Q150" s="1"/>
  <c r="R149"/>
  <c r="W149"/>
  <c r="M151" l="1"/>
  <c r="Q151" s="1"/>
  <c r="R150"/>
  <c r="L153"/>
  <c r="O152"/>
  <c r="W150"/>
  <c r="L154" l="1"/>
  <c r="O153"/>
  <c r="M152"/>
  <c r="Q152" s="1"/>
  <c r="R151"/>
  <c r="W151"/>
  <c r="M153" l="1"/>
  <c r="Q153" s="1"/>
  <c r="R152"/>
  <c r="L155"/>
  <c r="O154"/>
  <c r="W152"/>
  <c r="L156" l="1"/>
  <c r="O155"/>
  <c r="M154"/>
  <c r="Q154" s="1"/>
  <c r="R153"/>
  <c r="W153"/>
  <c r="M155" l="1"/>
  <c r="Q155" s="1"/>
  <c r="R154"/>
  <c r="L157"/>
  <c r="O156"/>
  <c r="W154"/>
  <c r="L158" l="1"/>
  <c r="O157"/>
  <c r="M156"/>
  <c r="Q156" s="1"/>
  <c r="R155"/>
  <c r="W155"/>
  <c r="M157" l="1"/>
  <c r="Q157" s="1"/>
  <c r="R156"/>
  <c r="L159"/>
  <c r="O158"/>
  <c r="W156"/>
  <c r="L160" l="1"/>
  <c r="O159"/>
  <c r="M158"/>
  <c r="Q158" s="1"/>
  <c r="R157"/>
  <c r="W157"/>
  <c r="M159" l="1"/>
  <c r="Q159" s="1"/>
  <c r="R158"/>
  <c r="L161"/>
  <c r="O160"/>
  <c r="W158"/>
  <c r="L162" l="1"/>
  <c r="O161"/>
  <c r="M160"/>
  <c r="Q160" s="1"/>
  <c r="R159"/>
  <c r="W159"/>
  <c r="M161" l="1"/>
  <c r="Q161" s="1"/>
  <c r="R160"/>
  <c r="L163"/>
  <c r="O162"/>
  <c r="W160"/>
  <c r="L164" l="1"/>
  <c r="O163"/>
  <c r="M162"/>
  <c r="Q162" s="1"/>
  <c r="R161"/>
  <c r="W161"/>
  <c r="M163" l="1"/>
  <c r="Q163" s="1"/>
  <c r="R162"/>
  <c r="L165"/>
  <c r="O164"/>
  <c r="W162"/>
  <c r="L166" l="1"/>
  <c r="O165"/>
  <c r="M164"/>
  <c r="Q164" s="1"/>
  <c r="R163"/>
  <c r="W163"/>
  <c r="M165" l="1"/>
  <c r="Q165" s="1"/>
  <c r="R164"/>
  <c r="L167"/>
  <c r="O166"/>
  <c r="W164"/>
  <c r="L168" l="1"/>
  <c r="O167"/>
  <c r="M166"/>
  <c r="Q166" s="1"/>
  <c r="R165"/>
  <c r="W165"/>
  <c r="M167" l="1"/>
  <c r="Q167" s="1"/>
  <c r="R166"/>
  <c r="L169"/>
  <c r="O168"/>
  <c r="W166"/>
  <c r="L170" l="1"/>
  <c r="O169"/>
  <c r="M168"/>
  <c r="Q168" s="1"/>
  <c r="R167"/>
  <c r="W167"/>
  <c r="M169" l="1"/>
  <c r="Q169" s="1"/>
  <c r="R168"/>
  <c r="L171"/>
  <c r="O170"/>
  <c r="W168"/>
  <c r="L172" l="1"/>
  <c r="O171"/>
  <c r="M170"/>
  <c r="Q170" s="1"/>
  <c r="R169"/>
  <c r="W169"/>
  <c r="M171" l="1"/>
  <c r="Q171" s="1"/>
  <c r="R170"/>
  <c r="L173"/>
  <c r="O172"/>
  <c r="W170"/>
  <c r="L174" l="1"/>
  <c r="O173"/>
  <c r="M172"/>
  <c r="Q172" s="1"/>
  <c r="R171"/>
  <c r="W171"/>
  <c r="M173" l="1"/>
  <c r="Q173" s="1"/>
  <c r="R172"/>
  <c r="L175"/>
  <c r="O174"/>
  <c r="W172"/>
  <c r="L176" l="1"/>
  <c r="O175"/>
  <c r="M174"/>
  <c r="Q174" s="1"/>
  <c r="R173"/>
  <c r="W173"/>
  <c r="M175" l="1"/>
  <c r="Q175" s="1"/>
  <c r="R174"/>
  <c r="L177"/>
  <c r="O176"/>
  <c r="W174"/>
  <c r="L178" l="1"/>
  <c r="O177"/>
  <c r="M176"/>
  <c r="Q176" s="1"/>
  <c r="R175"/>
  <c r="W175"/>
  <c r="M177" l="1"/>
  <c r="Q177" s="1"/>
  <c r="R176"/>
  <c r="L179"/>
  <c r="O178"/>
  <c r="W176"/>
  <c r="L180" l="1"/>
  <c r="L181" s="1"/>
  <c r="O179"/>
  <c r="M178"/>
  <c r="Q178" s="1"/>
  <c r="R177"/>
  <c r="W177"/>
  <c r="O181" l="1"/>
  <c r="L182"/>
  <c r="M179"/>
  <c r="Q179" s="1"/>
  <c r="R178"/>
  <c r="O180"/>
  <c r="W178"/>
  <c r="O182" l="1"/>
  <c r="L183"/>
  <c r="M180"/>
  <c r="R179"/>
  <c r="W179"/>
  <c r="Q180" l="1"/>
  <c r="M181"/>
  <c r="O183"/>
  <c r="L184"/>
  <c r="R180"/>
  <c r="W180"/>
  <c r="O184" l="1"/>
  <c r="L185"/>
  <c r="M182"/>
  <c r="R181"/>
  <c r="Q181"/>
  <c r="N1" i="14"/>
  <c r="Q14" s="1"/>
  <c r="G1" i="21"/>
  <c r="B22" s="1"/>
  <c r="Q182" i="4" l="1"/>
  <c r="M183"/>
  <c r="R182"/>
  <c r="O185"/>
  <c r="L186"/>
  <c r="Q183"/>
  <c r="G32" i="21"/>
  <c r="F32"/>
  <c r="D32"/>
  <c r="C32"/>
  <c r="B32"/>
  <c r="I32" s="1"/>
  <c r="G28"/>
  <c r="C22"/>
  <c r="D22"/>
  <c r="B28"/>
  <c r="B29"/>
  <c r="B30"/>
  <c r="B31"/>
  <c r="D31"/>
  <c r="C31"/>
  <c r="D30"/>
  <c r="C30"/>
  <c r="D29"/>
  <c r="C29"/>
  <c r="D28"/>
  <c r="C28"/>
  <c r="F22"/>
  <c r="G22"/>
  <c r="F31"/>
  <c r="F30"/>
  <c r="F29"/>
  <c r="F28"/>
  <c r="G31"/>
  <c r="G30"/>
  <c r="G29"/>
  <c r="C23"/>
  <c r="G23"/>
  <c r="G24"/>
  <c r="F23"/>
  <c r="F24"/>
  <c r="F25"/>
  <c r="D23"/>
  <c r="D24"/>
  <c r="C24"/>
  <c r="D25"/>
  <c r="G25"/>
  <c r="C25"/>
  <c r="O186" i="4" l="1"/>
  <c r="L187"/>
  <c r="M184"/>
  <c r="R183"/>
  <c r="Q184"/>
  <c r="E32" i="21"/>
  <c r="J32"/>
  <c r="H32"/>
  <c r="G26"/>
  <c r="F26"/>
  <c r="D26"/>
  <c r="C26"/>
  <c r="E25"/>
  <c r="J25"/>
  <c r="E24"/>
  <c r="J24"/>
  <c r="H25"/>
  <c r="H24"/>
  <c r="H23"/>
  <c r="E23"/>
  <c r="J23"/>
  <c r="H28"/>
  <c r="H29"/>
  <c r="H30"/>
  <c r="H31"/>
  <c r="H22"/>
  <c r="E28"/>
  <c r="J28"/>
  <c r="E29"/>
  <c r="J29"/>
  <c r="E30"/>
  <c r="J30"/>
  <c r="E31"/>
  <c r="J31"/>
  <c r="B23"/>
  <c r="I22"/>
  <c r="E22"/>
  <c r="J22"/>
  <c r="I31"/>
  <c r="I30"/>
  <c r="I29"/>
  <c r="I28"/>
  <c r="M185" i="4" l="1"/>
  <c r="R184"/>
  <c r="O187"/>
  <c r="L188"/>
  <c r="Q185"/>
  <c r="E26" i="21"/>
  <c r="J26"/>
  <c r="H26"/>
  <c r="I23"/>
  <c r="B24"/>
  <c r="I24" s="1"/>
  <c r="O188" i="4" l="1"/>
  <c r="L189"/>
  <c r="M186"/>
  <c r="R185"/>
  <c r="Q186"/>
  <c r="B25" i="21"/>
  <c r="I25" s="1"/>
  <c r="B26"/>
  <c r="I26" s="1"/>
  <c r="M187" i="4" l="1"/>
  <c r="R186"/>
  <c r="O189"/>
  <c r="L190"/>
  <c r="Q187"/>
  <c r="O190" l="1"/>
  <c r="L191"/>
  <c r="M188"/>
  <c r="R187"/>
  <c r="Q188"/>
  <c r="M189" l="1"/>
  <c r="R188"/>
  <c r="O191"/>
  <c r="L192"/>
  <c r="Q189"/>
  <c r="O192" l="1"/>
  <c r="L193"/>
  <c r="M190"/>
  <c r="R189"/>
  <c r="Q190"/>
  <c r="M191" l="1"/>
  <c r="R190"/>
  <c r="O193"/>
  <c r="L194"/>
  <c r="Q191"/>
  <c r="O194" l="1"/>
  <c r="L195"/>
  <c r="M192"/>
  <c r="R191"/>
  <c r="Q192"/>
  <c r="M193" l="1"/>
  <c r="R192"/>
  <c r="O195"/>
  <c r="L196"/>
  <c r="Q193"/>
  <c r="O196" l="1"/>
  <c r="L197"/>
  <c r="M194"/>
  <c r="R193"/>
  <c r="Q194"/>
  <c r="M195" l="1"/>
  <c r="R194"/>
  <c r="O197"/>
  <c r="L198"/>
  <c r="Q195"/>
  <c r="O198" l="1"/>
  <c r="L199"/>
  <c r="M196"/>
  <c r="R195"/>
  <c r="Q196"/>
  <c r="M197" l="1"/>
  <c r="R196"/>
  <c r="O199"/>
  <c r="L200"/>
  <c r="Q197"/>
  <c r="O200" l="1"/>
  <c r="L201"/>
  <c r="M198"/>
  <c r="R197"/>
  <c r="Q198"/>
  <c r="M199" l="1"/>
  <c r="R198"/>
  <c r="O201"/>
  <c r="L202"/>
  <c r="Q199"/>
  <c r="O202" l="1"/>
  <c r="L203"/>
  <c r="M200"/>
  <c r="R199"/>
  <c r="Q200"/>
  <c r="M201" l="1"/>
  <c r="R200"/>
  <c r="L204"/>
  <c r="O203"/>
  <c r="Q201"/>
  <c r="O204" l="1"/>
  <c r="L205"/>
  <c r="M202"/>
  <c r="R201"/>
  <c r="Q202"/>
  <c r="M203" l="1"/>
  <c r="R202"/>
  <c r="O205"/>
  <c r="L206"/>
  <c r="Q203"/>
  <c r="O206" l="1"/>
  <c r="L207"/>
  <c r="M204"/>
  <c r="R203"/>
  <c r="Q204"/>
  <c r="M205" l="1"/>
  <c r="R204"/>
  <c r="O207"/>
  <c r="L208"/>
  <c r="Q205"/>
  <c r="O208" l="1"/>
  <c r="L209"/>
  <c r="M206"/>
  <c r="R205"/>
  <c r="Q206"/>
  <c r="M207" l="1"/>
  <c r="R206"/>
  <c r="O209"/>
  <c r="L210"/>
  <c r="Q207"/>
  <c r="O210" l="1"/>
  <c r="L211"/>
  <c r="M208"/>
  <c r="R207"/>
  <c r="Q208"/>
  <c r="M209" l="1"/>
  <c r="R208"/>
  <c r="O211"/>
  <c r="L212"/>
  <c r="Q209"/>
  <c r="O212" l="1"/>
  <c r="L213"/>
  <c r="M210"/>
  <c r="R209"/>
  <c r="Q210"/>
  <c r="M211" l="1"/>
  <c r="R210"/>
  <c r="O213"/>
  <c r="L214"/>
  <c r="Q211"/>
  <c r="O214" l="1"/>
  <c r="L215"/>
  <c r="M212"/>
  <c r="R211"/>
  <c r="Q212"/>
  <c r="M213" l="1"/>
  <c r="R212"/>
  <c r="O215"/>
  <c r="L216"/>
  <c r="Q213"/>
  <c r="O216" l="1"/>
  <c r="L217"/>
  <c r="M214"/>
  <c r="R213"/>
  <c r="Q214"/>
  <c r="M215" l="1"/>
  <c r="R214"/>
  <c r="O217"/>
  <c r="L218"/>
  <c r="Q215"/>
  <c r="O218" l="1"/>
  <c r="L219"/>
  <c r="M216"/>
  <c r="R215"/>
  <c r="Q216"/>
  <c r="M217" l="1"/>
  <c r="R216"/>
  <c r="O219"/>
  <c r="L220"/>
  <c r="Q217"/>
  <c r="O220" l="1"/>
  <c r="L221"/>
  <c r="M218"/>
  <c r="R217"/>
  <c r="Q218"/>
  <c r="M219" l="1"/>
  <c r="R218"/>
  <c r="O221"/>
  <c r="L222"/>
  <c r="Q219"/>
  <c r="O222" l="1"/>
  <c r="L223"/>
  <c r="M220"/>
  <c r="R219"/>
  <c r="Q220"/>
  <c r="M221" l="1"/>
  <c r="R220"/>
  <c r="O223"/>
  <c r="L224"/>
  <c r="Q221"/>
  <c r="O224" l="1"/>
  <c r="L225"/>
  <c r="M222"/>
  <c r="R221"/>
  <c r="Q222"/>
  <c r="M223" l="1"/>
  <c r="R222"/>
  <c r="O225"/>
  <c r="L226"/>
  <c r="Q223"/>
  <c r="O226" l="1"/>
  <c r="L227"/>
  <c r="M224"/>
  <c r="R223"/>
  <c r="Q224"/>
  <c r="M225" l="1"/>
  <c r="R224"/>
  <c r="O227"/>
  <c r="L228"/>
  <c r="Q225"/>
  <c r="O228" l="1"/>
  <c r="L229"/>
  <c r="M226"/>
  <c r="R225"/>
  <c r="Q226"/>
  <c r="M227" l="1"/>
  <c r="R226"/>
  <c r="O229"/>
  <c r="L230"/>
  <c r="Q227"/>
  <c r="O230" l="1"/>
  <c r="L231"/>
  <c r="M228"/>
  <c r="R227"/>
  <c r="Q228"/>
  <c r="M229" l="1"/>
  <c r="R228"/>
  <c r="O231"/>
  <c r="L232"/>
  <c r="Q229"/>
  <c r="O232" l="1"/>
  <c r="L233"/>
  <c r="M230"/>
  <c r="R229"/>
  <c r="Q230"/>
  <c r="M231" l="1"/>
  <c r="R230"/>
  <c r="O233"/>
  <c r="L234"/>
  <c r="Q231"/>
  <c r="O234" l="1"/>
  <c r="L235"/>
  <c r="M232"/>
  <c r="R231"/>
  <c r="Q232"/>
  <c r="M233" l="1"/>
  <c r="R232"/>
  <c r="O235"/>
  <c r="L236"/>
  <c r="Q233"/>
  <c r="O236" l="1"/>
  <c r="L237"/>
  <c r="M234"/>
  <c r="R233"/>
  <c r="Q234"/>
  <c r="M235" l="1"/>
  <c r="R234"/>
  <c r="O237"/>
  <c r="L238"/>
  <c r="L7" s="1"/>
  <c r="Q235"/>
  <c r="O238" l="1"/>
  <c r="O7" s="1"/>
  <c r="L239"/>
  <c r="M236"/>
  <c r="R235"/>
  <c r="Q236"/>
  <c r="M237" l="1"/>
  <c r="R236"/>
  <c r="O239"/>
  <c r="L240"/>
  <c r="Q237"/>
  <c r="O240" l="1"/>
  <c r="L241"/>
  <c r="M238"/>
  <c r="M7" s="1"/>
  <c r="R237"/>
  <c r="Q238"/>
  <c r="Q7" s="1"/>
  <c r="M2" l="1"/>
  <c r="J2"/>
  <c r="K6" i="21" s="1"/>
  <c r="M239" i="4"/>
  <c r="R238"/>
  <c r="R7" s="1"/>
  <c r="O241"/>
  <c r="L242"/>
  <c r="Q239"/>
  <c r="O242" l="1"/>
  <c r="L243"/>
  <c r="M240"/>
  <c r="R239"/>
  <c r="Q240"/>
  <c r="M241" l="1"/>
  <c r="R240"/>
  <c r="O243"/>
  <c r="L244"/>
  <c r="Q241"/>
  <c r="O244" l="1"/>
  <c r="L245"/>
  <c r="M242"/>
  <c r="R241"/>
  <c r="Q242"/>
  <c r="M243" l="1"/>
  <c r="R242"/>
  <c r="O245"/>
  <c r="L246"/>
  <c r="Q243"/>
  <c r="O246" l="1"/>
  <c r="L247"/>
  <c r="M244"/>
  <c r="R243"/>
  <c r="Q244"/>
  <c r="M245" l="1"/>
  <c r="R244"/>
  <c r="O247"/>
  <c r="L248"/>
  <c r="Q245"/>
  <c r="O248" l="1"/>
  <c r="L249"/>
  <c r="M246"/>
  <c r="R245"/>
  <c r="Q246"/>
  <c r="M247" l="1"/>
  <c r="R246"/>
  <c r="O249"/>
  <c r="L250"/>
  <c r="Q247"/>
  <c r="O250" l="1"/>
  <c r="L251"/>
  <c r="M248"/>
  <c r="R247"/>
  <c r="Q248"/>
  <c r="M249" l="1"/>
  <c r="R248"/>
  <c r="O251"/>
  <c r="L252"/>
  <c r="Q249"/>
  <c r="O252" l="1"/>
  <c r="L253"/>
  <c r="M250"/>
  <c r="R249"/>
  <c r="Q250"/>
  <c r="M251" l="1"/>
  <c r="R250"/>
  <c r="O253"/>
  <c r="L254"/>
  <c r="Q251"/>
  <c r="O254" l="1"/>
  <c r="L255"/>
  <c r="M252"/>
  <c r="R251"/>
  <c r="Q252"/>
  <c r="M253" l="1"/>
  <c r="R252"/>
  <c r="O255"/>
  <c r="L256"/>
  <c r="Q253"/>
  <c r="O256" l="1"/>
  <c r="L257"/>
  <c r="M254"/>
  <c r="R253"/>
  <c r="Q254"/>
  <c r="M255" l="1"/>
  <c r="R254"/>
  <c r="O257"/>
  <c r="L258"/>
  <c r="Q255"/>
  <c r="O258" l="1"/>
  <c r="L259"/>
  <c r="M256"/>
  <c r="R255"/>
  <c r="Q256"/>
  <c r="M257" l="1"/>
  <c r="R256"/>
  <c r="O259"/>
  <c r="L260"/>
  <c r="Q257"/>
  <c r="O260" l="1"/>
  <c r="L261"/>
  <c r="M258"/>
  <c r="R257"/>
  <c r="Q258"/>
  <c r="M259" l="1"/>
  <c r="R258"/>
  <c r="O261"/>
  <c r="L262"/>
  <c r="Q259"/>
  <c r="O262" l="1"/>
  <c r="L263"/>
  <c r="M260"/>
  <c r="R259"/>
  <c r="Q260"/>
  <c r="M261" l="1"/>
  <c r="R260"/>
  <c r="O263"/>
  <c r="L264"/>
  <c r="Q261"/>
  <c r="O264" l="1"/>
  <c r="L265"/>
  <c r="M262"/>
  <c r="R261"/>
  <c r="Q262"/>
  <c r="M263" l="1"/>
  <c r="R262"/>
  <c r="O265"/>
  <c r="L266"/>
  <c r="Q263"/>
  <c r="O266" l="1"/>
  <c r="L267"/>
  <c r="M264"/>
  <c r="R263"/>
  <c r="Q264"/>
  <c r="M265" l="1"/>
  <c r="R264"/>
  <c r="O267"/>
  <c r="L268"/>
  <c r="Q265"/>
  <c r="O268" l="1"/>
  <c r="L269"/>
  <c r="M266"/>
  <c r="R265"/>
  <c r="Q266"/>
  <c r="M267" l="1"/>
  <c r="R266"/>
  <c r="O269"/>
  <c r="L270"/>
  <c r="Q267"/>
  <c r="O270" l="1"/>
  <c r="L271"/>
  <c r="M268"/>
  <c r="R267"/>
  <c r="Q268"/>
  <c r="M269" l="1"/>
  <c r="R268"/>
  <c r="O271"/>
  <c r="L272"/>
  <c r="Q269"/>
  <c r="O272" l="1"/>
  <c r="L273"/>
  <c r="M270"/>
  <c r="R269"/>
  <c r="Q270"/>
  <c r="M271" l="1"/>
  <c r="R270"/>
  <c r="O273"/>
  <c r="L274"/>
  <c r="Q271"/>
  <c r="O274" l="1"/>
  <c r="L275"/>
  <c r="M272"/>
  <c r="R271"/>
  <c r="Q272"/>
  <c r="M273" l="1"/>
  <c r="R272"/>
  <c r="O275"/>
  <c r="L276"/>
  <c r="Q273"/>
  <c r="O276" l="1"/>
  <c r="L277"/>
  <c r="M274"/>
  <c r="R273"/>
  <c r="Q274"/>
  <c r="M275" l="1"/>
  <c r="R274"/>
  <c r="O277"/>
  <c r="L278"/>
  <c r="Q275"/>
  <c r="O278" l="1"/>
  <c r="L279"/>
  <c r="M276"/>
  <c r="R275"/>
  <c r="Q276"/>
  <c r="M277" l="1"/>
  <c r="R276"/>
  <c r="O279"/>
  <c r="L280"/>
  <c r="Q277"/>
  <c r="O280" l="1"/>
  <c r="L281"/>
  <c r="M278"/>
  <c r="R277"/>
  <c r="Q278"/>
  <c r="M279" l="1"/>
  <c r="R278"/>
  <c r="O281"/>
  <c r="L282"/>
  <c r="Q279"/>
  <c r="O282" l="1"/>
  <c r="L283"/>
  <c r="M280"/>
  <c r="R279"/>
  <c r="Q280"/>
  <c r="M281" l="1"/>
  <c r="R280"/>
  <c r="O283"/>
  <c r="L284"/>
  <c r="Q281"/>
  <c r="O284" l="1"/>
  <c r="L285"/>
  <c r="M282"/>
  <c r="R281"/>
  <c r="Q282"/>
  <c r="M283" l="1"/>
  <c r="R282"/>
  <c r="O285"/>
  <c r="L286"/>
  <c r="Q283"/>
  <c r="O286" l="1"/>
  <c r="L287"/>
  <c r="M284"/>
  <c r="R283"/>
  <c r="Q284"/>
  <c r="M285" l="1"/>
  <c r="R284"/>
  <c r="O287"/>
  <c r="L288"/>
  <c r="Q285"/>
  <c r="O288" l="1"/>
  <c r="L289"/>
  <c r="M286"/>
  <c r="R285"/>
  <c r="Q286"/>
  <c r="M287" l="1"/>
  <c r="R286"/>
  <c r="O289"/>
  <c r="L290"/>
  <c r="Q287"/>
  <c r="O290" l="1"/>
  <c r="L291"/>
  <c r="M288"/>
  <c r="R287"/>
  <c r="Q288"/>
  <c r="M289" l="1"/>
  <c r="R288"/>
  <c r="O291"/>
  <c r="L292"/>
  <c r="Q289"/>
  <c r="O292" l="1"/>
  <c r="L293"/>
  <c r="M290"/>
  <c r="R289"/>
  <c r="Q290"/>
  <c r="M291" l="1"/>
  <c r="R290"/>
  <c r="O293"/>
  <c r="L294"/>
  <c r="Q291"/>
  <c r="O294" l="1"/>
  <c r="L295"/>
  <c r="M292"/>
  <c r="R291"/>
  <c r="Q292"/>
  <c r="M293" l="1"/>
  <c r="R292"/>
  <c r="O295"/>
  <c r="L296"/>
  <c r="Q293"/>
  <c r="O296" l="1"/>
  <c r="L297"/>
  <c r="M294"/>
  <c r="R293"/>
  <c r="Q294"/>
  <c r="M295" l="1"/>
  <c r="R294"/>
  <c r="O297"/>
  <c r="L298"/>
  <c r="Q295"/>
  <c r="O298" l="1"/>
  <c r="L299"/>
  <c r="M296"/>
  <c r="R295"/>
  <c r="Q296"/>
  <c r="M297" l="1"/>
  <c r="R296"/>
  <c r="O299"/>
  <c r="L300"/>
  <c r="Q297"/>
  <c r="O300" l="1"/>
  <c r="M298"/>
  <c r="R297"/>
  <c r="Q298"/>
  <c r="M299" l="1"/>
  <c r="R298"/>
  <c r="Q299"/>
  <c r="M300" l="1"/>
  <c r="R299"/>
  <c r="Q300"/>
  <c r="R300" l="1"/>
  <c r="K20" i="21"/>
</calcChain>
</file>

<file path=xl/sharedStrings.xml><?xml version="1.0" encoding="utf-8"?>
<sst xmlns="http://schemas.openxmlformats.org/spreadsheetml/2006/main" count="124" uniqueCount="94">
  <si>
    <t>商品コード</t>
  </si>
  <si>
    <t>売上</t>
  </si>
  <si>
    <t>実売累計</t>
  </si>
  <si>
    <t>売上累計</t>
  </si>
  <si>
    <t>推定総実売</t>
  </si>
  <si>
    <t>推定総実売累計</t>
  </si>
  <si>
    <t>初回残</t>
  </si>
  <si>
    <t>理論在庫</t>
  </si>
  <si>
    <t>実売累計/売上累計</t>
  </si>
  <si>
    <t>初回返品率</t>
  </si>
  <si>
    <t>推定市中在庫</t>
    <rPh sb="0" eb="2">
      <t>スイテイ</t>
    </rPh>
    <rPh sb="2" eb="4">
      <t>シチュウ</t>
    </rPh>
    <rPh sb="4" eb="6">
      <t>ザイコ</t>
    </rPh>
    <phoneticPr fontId="3"/>
  </si>
  <si>
    <t>総計</t>
  </si>
  <si>
    <t>売上金額</t>
    <rPh sb="0" eb="2">
      <t>ウリアゲ</t>
    </rPh>
    <rPh sb="2" eb="4">
      <t>キンガク</t>
    </rPh>
    <phoneticPr fontId="3"/>
  </si>
  <si>
    <t>総刷部数</t>
    <rPh sb="0" eb="1">
      <t>ソウ</t>
    </rPh>
    <rPh sb="1" eb="2">
      <t>スリ</t>
    </rPh>
    <rPh sb="2" eb="4">
      <t>ブスウ</t>
    </rPh>
    <phoneticPr fontId="3"/>
  </si>
  <si>
    <t>総売上冊数</t>
    <rPh sb="0" eb="1">
      <t>ソウ</t>
    </rPh>
    <rPh sb="1" eb="3">
      <t>ウリアゲ</t>
    </rPh>
    <rPh sb="3" eb="4">
      <t>サツ</t>
    </rPh>
    <rPh sb="4" eb="5">
      <t>スウ</t>
    </rPh>
    <phoneticPr fontId="3"/>
  </si>
  <si>
    <t>総売上金額</t>
    <rPh sb="0" eb="1">
      <t>ソウ</t>
    </rPh>
    <rPh sb="1" eb="3">
      <t>ウリアゲ</t>
    </rPh>
    <rPh sb="3" eb="5">
      <t>キンガク</t>
    </rPh>
    <phoneticPr fontId="3"/>
  </si>
  <si>
    <t>返品率(冊数)</t>
    <rPh sb="0" eb="2">
      <t>ヘンピン</t>
    </rPh>
    <rPh sb="2" eb="3">
      <t>リツ</t>
    </rPh>
    <phoneticPr fontId="3"/>
  </si>
  <si>
    <t>書名</t>
    <rPh sb="0" eb="2">
      <t>ショメイ</t>
    </rPh>
    <phoneticPr fontId="3"/>
  </si>
  <si>
    <t>実売数</t>
  </si>
  <si>
    <t>納品数</t>
  </si>
  <si>
    <t>返品数</t>
  </si>
  <si>
    <t>コード</t>
  </si>
  <si>
    <t>タイトル</t>
  </si>
  <si>
    <t>年度計</t>
  </si>
  <si>
    <t>売上金額合計</t>
  </si>
  <si>
    <t>売上合計</t>
  </si>
  <si>
    <t>実売</t>
  </si>
  <si>
    <t>実売合計</t>
  </si>
  <si>
    <t>納品</t>
  </si>
  <si>
    <t>納品合計</t>
  </si>
  <si>
    <t>返品</t>
  </si>
  <si>
    <t>返品合計</t>
  </si>
  <si>
    <t>納品合計</t>
    <rPh sb="0" eb="2">
      <t>ノウヒン</t>
    </rPh>
    <rPh sb="2" eb="4">
      <t>ゴウケイ</t>
    </rPh>
    <phoneticPr fontId="3"/>
  </si>
  <si>
    <t>返品合計</t>
    <rPh sb="0" eb="4">
      <t>ヘンピンゴウケイ</t>
    </rPh>
    <phoneticPr fontId="3"/>
  </si>
  <si>
    <t>売上合計</t>
    <rPh sb="0" eb="2">
      <t>ウリア</t>
    </rPh>
    <rPh sb="2" eb="4">
      <t>ゴウケイ</t>
    </rPh>
    <phoneticPr fontId="3"/>
  </si>
  <si>
    <t>実売合計</t>
    <rPh sb="0" eb="4">
      <t>ジツバイゴウケイ</t>
    </rPh>
    <phoneticPr fontId="3"/>
  </si>
  <si>
    <t>返品率</t>
    <rPh sb="0" eb="3">
      <t>ヘンピンリツ</t>
    </rPh>
    <phoneticPr fontId="3"/>
  </si>
  <si>
    <t>刷部数</t>
    <rPh sb="0" eb="3">
      <t>スリブスウ</t>
    </rPh>
    <phoneticPr fontId="3"/>
  </si>
  <si>
    <t>売上金額</t>
  </si>
  <si>
    <t>年月日</t>
  </si>
  <si>
    <t>売上数</t>
  </si>
  <si>
    <t>納品金額</t>
  </si>
  <si>
    <t>返品金額</t>
  </si>
  <si>
    <t>金額累計</t>
  </si>
  <si>
    <t>売上冊数</t>
    <rPh sb="0" eb="2">
      <t>ウリアゲ</t>
    </rPh>
    <rPh sb="2" eb="4">
      <t>サツスウ</t>
    </rPh>
    <phoneticPr fontId="14"/>
  </si>
  <si>
    <t>刊行年月</t>
    <rPh sb="0" eb="4">
      <t>カンコウネンゲツ</t>
    </rPh>
    <phoneticPr fontId="14"/>
  </si>
  <si>
    <t>総刷部数</t>
    <rPh sb="0" eb="2">
      <t>ソウス</t>
    </rPh>
    <rPh sb="2" eb="4">
      <t>ブスウ</t>
    </rPh>
    <phoneticPr fontId="14"/>
  </si>
  <si>
    <t>売上金額</t>
    <rPh sb="0" eb="2">
      <t>ウリアゲ</t>
    </rPh>
    <rPh sb="2" eb="4">
      <t>キンガク</t>
    </rPh>
    <phoneticPr fontId="14"/>
  </si>
  <si>
    <t>本体価格</t>
    <rPh sb="0" eb="2">
      <t>ホンタイ</t>
    </rPh>
    <rPh sb="2" eb="4">
      <t>カカク</t>
    </rPh>
    <phoneticPr fontId="14"/>
  </si>
  <si>
    <t>実売カバー率</t>
  </si>
  <si>
    <t>返品率</t>
  </si>
  <si>
    <t>推定市中在庫</t>
  </si>
  <si>
    <t>初回</t>
    <phoneticPr fontId="14"/>
  </si>
  <si>
    <t>直近1年</t>
  </si>
  <si>
    <t>直近2年</t>
  </si>
  <si>
    <t>直近3年</t>
  </si>
  <si>
    <t>直近4年</t>
  </si>
  <si>
    <t>本体</t>
    <rPh sb="0" eb="2">
      <t>ホンタイ</t>
    </rPh>
    <phoneticPr fontId="3"/>
  </si>
  <si>
    <t>刊行</t>
    <rPh sb="0" eb="2">
      <t>カンコウ</t>
    </rPh>
    <phoneticPr fontId="3"/>
  </si>
  <si>
    <t>刊行年月</t>
    <rPh sb="0" eb="4">
      <t>カンコウネンゲツ</t>
    </rPh>
    <phoneticPr fontId="3"/>
  </si>
  <si>
    <t>実売</t>
    <phoneticPr fontId="3"/>
  </si>
  <si>
    <t>年</t>
    <rPh sb="0" eb="1">
      <t>ネン</t>
    </rPh>
    <phoneticPr fontId="3"/>
  </si>
  <si>
    <t>実売シェア</t>
    <rPh sb="0" eb="2">
      <t>ジツバイ</t>
    </rPh>
    <phoneticPr fontId="3"/>
  </si>
  <si>
    <t>年月</t>
    <phoneticPr fontId="3"/>
  </si>
  <si>
    <t>年度</t>
    <rPh sb="0" eb="2">
      <t>ネンド</t>
    </rPh>
    <phoneticPr fontId="3"/>
  </si>
  <si>
    <t>-</t>
    <phoneticPr fontId="3"/>
  </si>
  <si>
    <t>1年目</t>
    <phoneticPr fontId="3"/>
  </si>
  <si>
    <t>2年目</t>
  </si>
  <si>
    <t>3年目</t>
  </si>
  <si>
    <t>4年目</t>
  </si>
  <si>
    <t>5年目</t>
  </si>
  <si>
    <t>6年目</t>
  </si>
  <si>
    <t>7年目</t>
  </si>
  <si>
    <t>8年目</t>
  </si>
  <si>
    <t>9年目</t>
  </si>
  <si>
    <t>10年目</t>
  </si>
  <si>
    <t>11年目以降</t>
    <phoneticPr fontId="3"/>
  </si>
  <si>
    <t>集計月</t>
    <rPh sb="2" eb="3">
      <t>ツキ</t>
    </rPh>
    <phoneticPr fontId="3"/>
  </si>
  <si>
    <t>実売数</t>
    <phoneticPr fontId="3"/>
  </si>
  <si>
    <t>推定実売カバー</t>
    <rPh sb="0" eb="2">
      <t>スイテイ</t>
    </rPh>
    <rPh sb="2" eb="4">
      <t>ジツバイ</t>
    </rPh>
    <phoneticPr fontId="3"/>
  </si>
  <si>
    <t>集計月</t>
    <rPh sb="0" eb="3">
      <t>シュウケイツキ</t>
    </rPh>
    <phoneticPr fontId="14"/>
  </si>
  <si>
    <t>消化率（売上に対して）</t>
    <rPh sb="0" eb="2">
      <t>ショウカ</t>
    </rPh>
    <phoneticPr fontId="3"/>
  </si>
  <si>
    <t>消化率（売上に対して）</t>
    <rPh sb="0" eb="2">
      <t>ショウカ</t>
    </rPh>
    <rPh sb="2" eb="3">
      <t>リツ</t>
    </rPh>
    <phoneticPr fontId="3"/>
  </si>
  <si>
    <t>売上</t>
    <rPh sb="0" eb="2">
      <t>ウリアゲ</t>
    </rPh>
    <phoneticPr fontId="3"/>
  </si>
  <si>
    <t>納品</t>
    <phoneticPr fontId="3"/>
  </si>
  <si>
    <t>返品</t>
    <phoneticPr fontId="3"/>
  </si>
  <si>
    <t>売上金額</t>
    <rPh sb="0" eb="2">
      <t>ウリアゲ</t>
    </rPh>
    <phoneticPr fontId="3"/>
  </si>
  <si>
    <t>判型</t>
    <rPh sb="0" eb="2">
      <t>ハンガタ</t>
    </rPh>
    <phoneticPr fontId="3"/>
  </si>
  <si>
    <t>ページ</t>
    <phoneticPr fontId="3"/>
  </si>
  <si>
    <t>年次</t>
    <rPh sb="0" eb="2">
      <t>ネンジ</t>
    </rPh>
    <phoneticPr fontId="3"/>
  </si>
  <si>
    <t>刷部数</t>
  </si>
  <si>
    <t>直近5年</t>
  </si>
  <si>
    <t>書名：公開用ダミーデータ</t>
    <rPh sb="0" eb="2">
      <t>ショメイ</t>
    </rPh>
    <rPh sb="3" eb="6">
      <t>コウカイヨウ</t>
    </rPh>
    <phoneticPr fontId="3"/>
  </si>
  <si>
    <t>A5</t>
    <phoneticPr fontId="3"/>
  </si>
</sst>
</file>

<file path=xl/styles.xml><?xml version="1.0" encoding="utf-8"?>
<styleSheet xmlns="http://schemas.openxmlformats.org/spreadsheetml/2006/main">
  <numFmts count="5">
    <numFmt numFmtId="176" formatCode="0.0%"/>
    <numFmt numFmtId="177" formatCode="yyyymm"/>
    <numFmt numFmtId="178" formatCode="yyyy&quot;年&quot;m&quot;月&quot;;@"/>
    <numFmt numFmtId="179" formatCode="yyyy&quot;年&quot;"/>
    <numFmt numFmtId="180" formatCode="0.000000000000000%"/>
  </numFmts>
  <fonts count="21">
    <font>
      <sz val="11"/>
      <name val="ＭＳ Ｐゴシック"/>
      <family val="3"/>
      <charset val="128"/>
    </font>
    <font>
      <sz val="9"/>
      <color theme="1"/>
      <name val="メイリオ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HG丸ｺﾞｼｯｸM-PRO"/>
      <family val="3"/>
      <charset val="128"/>
    </font>
    <font>
      <sz val="10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メイリオ"/>
      <family val="2"/>
      <charset val="128"/>
    </font>
    <font>
      <b/>
      <sz val="9"/>
      <color theme="1"/>
      <name val="メイリオ"/>
      <family val="3"/>
      <charset val="128"/>
    </font>
    <font>
      <sz val="8"/>
      <color theme="1"/>
      <name val="メイリオ"/>
      <family val="2"/>
      <charset val="128"/>
    </font>
    <font>
      <b/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rgb="FF00B050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42"/>
      </patternFill>
    </fill>
    <fill>
      <patternFill patternType="mediumGray">
        <fgColor indexed="43"/>
      </patternFill>
    </fill>
    <fill>
      <patternFill patternType="solid">
        <fgColor indexed="26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10"/>
      </right>
      <top style="hair">
        <color indexed="8"/>
      </top>
      <bottom/>
      <diagonal/>
    </border>
    <border>
      <left style="hair">
        <color indexed="10"/>
      </left>
      <right style="hair">
        <color indexed="10"/>
      </right>
      <top style="hair">
        <color indexed="8"/>
      </top>
      <bottom/>
      <diagonal/>
    </border>
    <border>
      <left style="hair">
        <color indexed="10"/>
      </left>
      <right/>
      <top style="hair">
        <color indexed="8"/>
      </top>
      <bottom/>
      <diagonal/>
    </border>
    <border>
      <left style="hair">
        <color indexed="10"/>
      </left>
      <right style="hair">
        <color indexed="64"/>
      </right>
      <top style="thin">
        <color indexed="64"/>
      </top>
      <bottom style="hair">
        <color indexed="10"/>
      </bottom>
      <diagonal/>
    </border>
    <border>
      <left style="hair">
        <color indexed="10"/>
      </left>
      <right style="hair">
        <color indexed="64"/>
      </right>
      <top style="hair">
        <color indexed="10"/>
      </top>
      <bottom style="hair">
        <color indexed="1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10"/>
      </left>
      <right style="hair">
        <color indexed="64"/>
      </right>
      <top style="hair">
        <color indexed="10"/>
      </top>
      <bottom style="thin">
        <color indexed="64"/>
      </bottom>
      <diagonal/>
    </border>
    <border>
      <left/>
      <right style="hair">
        <color indexed="10"/>
      </right>
      <top style="thin">
        <color indexed="64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thin">
        <color indexed="64"/>
      </top>
      <bottom style="hair">
        <color indexed="10"/>
      </bottom>
      <diagonal/>
    </border>
    <border>
      <left style="hair">
        <color indexed="10"/>
      </left>
      <right/>
      <top style="thin">
        <color indexed="64"/>
      </top>
      <bottom style="hair">
        <color indexed="1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/>
      <top style="hair">
        <color indexed="10"/>
      </top>
      <bottom style="hair">
        <color indexed="10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10"/>
      </right>
      <top style="hair">
        <color indexed="10"/>
      </top>
      <bottom style="thin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thin">
        <color indexed="64"/>
      </bottom>
      <diagonal/>
    </border>
    <border>
      <left style="hair">
        <color indexed="10"/>
      </left>
      <right/>
      <top style="hair">
        <color indexed="1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 style="hair">
        <color indexed="19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hair">
        <color indexed="64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38" fontId="0" fillId="2" borderId="4" xfId="0" applyNumberFormat="1" applyFill="1" applyBorder="1"/>
    <xf numFmtId="38" fontId="0" fillId="2" borderId="5" xfId="0" applyNumberFormat="1" applyFill="1" applyBorder="1"/>
    <xf numFmtId="176" fontId="6" fillId="0" borderId="6" xfId="1" applyNumberFormat="1" applyFont="1" applyBorder="1"/>
    <xf numFmtId="38" fontId="0" fillId="2" borderId="7" xfId="0" applyNumberFormat="1" applyFill="1" applyBorder="1"/>
    <xf numFmtId="38" fontId="0" fillId="3" borderId="4" xfId="0" applyNumberFormat="1" applyFill="1" applyBorder="1"/>
    <xf numFmtId="38" fontId="0" fillId="3" borderId="5" xfId="0" applyNumberFormat="1" applyFill="1" applyBorder="1"/>
    <xf numFmtId="38" fontId="0" fillId="3" borderId="7" xfId="0" applyNumberFormat="1" applyFill="1" applyBorder="1"/>
    <xf numFmtId="38" fontId="0" fillId="4" borderId="4" xfId="0" applyNumberFormat="1" applyFill="1" applyBorder="1"/>
    <xf numFmtId="38" fontId="0" fillId="4" borderId="5" xfId="0" applyNumberFormat="1" applyFill="1" applyBorder="1"/>
    <xf numFmtId="38" fontId="0" fillId="4" borderId="7" xfId="0" applyNumberFormat="1" applyFill="1" applyBorder="1"/>
    <xf numFmtId="38" fontId="2" fillId="2" borderId="8" xfId="2" applyFill="1" applyBorder="1"/>
    <xf numFmtId="38" fontId="2" fillId="2" borderId="9" xfId="2" applyFill="1" applyBorder="1"/>
    <xf numFmtId="38" fontId="2" fillId="2" borderId="10" xfId="2" applyFill="1" applyBorder="1"/>
    <xf numFmtId="38" fontId="2" fillId="0" borderId="11" xfId="2" applyFill="1" applyBorder="1"/>
    <xf numFmtId="176" fontId="2" fillId="0" borderId="12" xfId="1" applyNumberFormat="1" applyBorder="1"/>
    <xf numFmtId="176" fontId="2" fillId="0" borderId="0" xfId="1" applyNumberFormat="1"/>
    <xf numFmtId="38" fontId="2" fillId="0" borderId="0" xfId="2" applyProtection="1">
      <protection locked="0"/>
    </xf>
    <xf numFmtId="38" fontId="2" fillId="2" borderId="13" xfId="2" applyFill="1" applyBorder="1"/>
    <xf numFmtId="38" fontId="2" fillId="2" borderId="14" xfId="2" applyFill="1" applyBorder="1"/>
    <xf numFmtId="38" fontId="2" fillId="2" borderId="15" xfId="2" applyFill="1" applyBorder="1"/>
    <xf numFmtId="38" fontId="2" fillId="0" borderId="0" xfId="2" applyFill="1" applyBorder="1"/>
    <xf numFmtId="176" fontId="2" fillId="0" borderId="16" xfId="1" applyNumberFormat="1" applyBorder="1"/>
    <xf numFmtId="38" fontId="2" fillId="2" borderId="17" xfId="2" applyFill="1" applyBorder="1"/>
    <xf numFmtId="38" fontId="2" fillId="2" borderId="18" xfId="2" applyFill="1" applyBorder="1"/>
    <xf numFmtId="38" fontId="2" fillId="2" borderId="19" xfId="2" applyFill="1" applyBorder="1"/>
    <xf numFmtId="38" fontId="2" fillId="0" borderId="20" xfId="2" applyFill="1" applyBorder="1"/>
    <xf numFmtId="176" fontId="2" fillId="0" borderId="21" xfId="1" applyNumberFormat="1" applyBorder="1"/>
    <xf numFmtId="38" fontId="2" fillId="3" borderId="8" xfId="2" applyFill="1" applyBorder="1"/>
    <xf numFmtId="38" fontId="2" fillId="3" borderId="9" xfId="2" applyFill="1" applyBorder="1"/>
    <xf numFmtId="38" fontId="2" fillId="3" borderId="10" xfId="2" applyFill="1" applyBorder="1"/>
    <xf numFmtId="38" fontId="2" fillId="3" borderId="13" xfId="2" applyFill="1" applyBorder="1"/>
    <xf numFmtId="38" fontId="2" fillId="3" borderId="14" xfId="2" applyFill="1" applyBorder="1"/>
    <xf numFmtId="38" fontId="2" fillId="3" borderId="15" xfId="2" applyFill="1" applyBorder="1"/>
    <xf numFmtId="38" fontId="2" fillId="3" borderId="17" xfId="2" applyFill="1" applyBorder="1"/>
    <xf numFmtId="38" fontId="2" fillId="3" borderId="18" xfId="2" applyFill="1" applyBorder="1"/>
    <xf numFmtId="38" fontId="2" fillId="3" borderId="19" xfId="2" applyFill="1" applyBorder="1"/>
    <xf numFmtId="38" fontId="2" fillId="4" borderId="8" xfId="2" applyFill="1" applyBorder="1"/>
    <xf numFmtId="38" fontId="2" fillId="4" borderId="9" xfId="2" applyFill="1" applyBorder="1"/>
    <xf numFmtId="38" fontId="2" fillId="4" borderId="10" xfId="2" applyFill="1" applyBorder="1"/>
    <xf numFmtId="38" fontId="2" fillId="4" borderId="13" xfId="2" applyFill="1" applyBorder="1"/>
    <xf numFmtId="38" fontId="2" fillId="4" borderId="14" xfId="2" applyFill="1" applyBorder="1"/>
    <xf numFmtId="38" fontId="2" fillId="4" borderId="15" xfId="2" applyFill="1" applyBorder="1"/>
    <xf numFmtId="38" fontId="2" fillId="4" borderId="17" xfId="2" applyFill="1" applyBorder="1"/>
    <xf numFmtId="38" fontId="2" fillId="4" borderId="18" xfId="2" applyFill="1" applyBorder="1"/>
    <xf numFmtId="38" fontId="2" fillId="4" borderId="19" xfId="2" applyFill="1" applyBorder="1"/>
    <xf numFmtId="38" fontId="2" fillId="5" borderId="8" xfId="2" applyFill="1" applyBorder="1"/>
    <xf numFmtId="38" fontId="2" fillId="5" borderId="9" xfId="2" applyFill="1" applyBorder="1"/>
    <xf numFmtId="38" fontId="2" fillId="5" borderId="10" xfId="2" applyFill="1" applyBorder="1"/>
    <xf numFmtId="38" fontId="0" fillId="5" borderId="4" xfId="0" applyNumberFormat="1" applyFill="1" applyBorder="1"/>
    <xf numFmtId="38" fontId="2" fillId="5" borderId="13" xfId="2" applyFill="1" applyBorder="1"/>
    <xf numFmtId="38" fontId="2" fillId="5" borderId="14" xfId="2" applyFill="1" applyBorder="1"/>
    <xf numFmtId="38" fontId="2" fillId="5" borderId="15" xfId="2" applyFill="1" applyBorder="1"/>
    <xf numFmtId="38" fontId="0" fillId="5" borderId="5" xfId="0" applyNumberFormat="1" applyFill="1" applyBorder="1"/>
    <xf numFmtId="38" fontId="2" fillId="5" borderId="17" xfId="2" applyFill="1" applyBorder="1"/>
    <xf numFmtId="38" fontId="2" fillId="5" borderId="18" xfId="2" applyFill="1" applyBorder="1"/>
    <xf numFmtId="38" fontId="2" fillId="5" borderId="19" xfId="2" applyFill="1" applyBorder="1"/>
    <xf numFmtId="38" fontId="0" fillId="5" borderId="7" xfId="0" applyNumberFormat="1" applyFill="1" applyBorder="1"/>
    <xf numFmtId="38" fontId="2" fillId="6" borderId="8" xfId="2" applyFill="1" applyBorder="1"/>
    <xf numFmtId="38" fontId="2" fillId="6" borderId="9" xfId="2" applyFill="1" applyBorder="1"/>
    <xf numFmtId="38" fontId="2" fillId="6" borderId="10" xfId="2" applyFill="1" applyBorder="1"/>
    <xf numFmtId="38" fontId="0" fillId="6" borderId="4" xfId="0" applyNumberFormat="1" applyFill="1" applyBorder="1"/>
    <xf numFmtId="38" fontId="2" fillId="6" borderId="13" xfId="2" applyFill="1" applyBorder="1"/>
    <xf numFmtId="38" fontId="2" fillId="6" borderId="14" xfId="2" applyFill="1" applyBorder="1"/>
    <xf numFmtId="38" fontId="2" fillId="6" borderId="15" xfId="2" applyFill="1" applyBorder="1"/>
    <xf numFmtId="38" fontId="0" fillId="6" borderId="5" xfId="0" applyNumberFormat="1" applyFill="1" applyBorder="1"/>
    <xf numFmtId="38" fontId="2" fillId="6" borderId="17" xfId="2" applyFill="1" applyBorder="1"/>
    <xf numFmtId="38" fontId="2" fillId="6" borderId="18" xfId="2" applyFill="1" applyBorder="1"/>
    <xf numFmtId="38" fontId="2" fillId="6" borderId="19" xfId="2" applyFill="1" applyBorder="1"/>
    <xf numFmtId="38" fontId="0" fillId="6" borderId="7" xfId="0" applyNumberFormat="1" applyFill="1" applyBorder="1"/>
    <xf numFmtId="38" fontId="7" fillId="7" borderId="22" xfId="0" applyNumberFormat="1" applyFont="1" applyFill="1" applyBorder="1"/>
    <xf numFmtId="176" fontId="7" fillId="7" borderId="22" xfId="1" applyNumberFormat="1" applyFont="1" applyFill="1" applyBorder="1"/>
    <xf numFmtId="0" fontId="0" fillId="2" borderId="23" xfId="0" applyFill="1" applyBorder="1"/>
    <xf numFmtId="0" fontId="0" fillId="0" borderId="23" xfId="0" applyBorder="1"/>
    <xf numFmtId="0" fontId="7" fillId="7" borderId="0" xfId="2" applyNumberFormat="1" applyFont="1" applyFill="1" applyBorder="1"/>
    <xf numFmtId="38" fontId="7" fillId="7" borderId="0" xfId="2" applyFont="1" applyFill="1" applyBorder="1"/>
    <xf numFmtId="38" fontId="7" fillId="7" borderId="0" xfId="0" applyNumberFormat="1" applyFont="1" applyFill="1" applyBorder="1"/>
    <xf numFmtId="176" fontId="7" fillId="7" borderId="0" xfId="1" applyNumberFormat="1" applyFont="1" applyFill="1" applyBorder="1"/>
    <xf numFmtId="0" fontId="8" fillId="7" borderId="0" xfId="0" applyFont="1" applyFill="1" applyBorder="1"/>
    <xf numFmtId="0" fontId="5" fillId="2" borderId="23" xfId="0" applyFont="1" applyFill="1" applyBorder="1"/>
    <xf numFmtId="38" fontId="0" fillId="0" borderId="0" xfId="2" applyFont="1"/>
    <xf numFmtId="38" fontId="7" fillId="7" borderId="22" xfId="2" applyNumberFormat="1" applyFont="1" applyFill="1" applyBorder="1"/>
    <xf numFmtId="176" fontId="8" fillId="7" borderId="0" xfId="1" applyNumberFormat="1" applyFont="1" applyFill="1" applyBorder="1"/>
    <xf numFmtId="38" fontId="10" fillId="7" borderId="0" xfId="2" applyFont="1" applyFill="1" applyBorder="1"/>
    <xf numFmtId="10" fontId="10" fillId="7" borderId="0" xfId="1" applyNumberFormat="1" applyFont="1" applyFill="1" applyBorder="1"/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38" fontId="0" fillId="0" borderId="0" xfId="0" applyNumberFormat="1"/>
    <xf numFmtId="38" fontId="11" fillId="0" borderId="0" xfId="0" applyNumberFormat="1" applyFont="1"/>
    <xf numFmtId="176" fontId="0" fillId="0" borderId="0" xfId="1" applyNumberFormat="1" applyFont="1"/>
    <xf numFmtId="38" fontId="11" fillId="0" borderId="0" xfId="2" applyFont="1"/>
    <xf numFmtId="38" fontId="11" fillId="0" borderId="0" xfId="2" applyFont="1" applyAlignment="1">
      <alignment horizontal="center"/>
    </xf>
    <xf numFmtId="38" fontId="11" fillId="0" borderId="0" xfId="2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176" fontId="11" fillId="0" borderId="0" xfId="0" applyNumberFormat="1" applyFont="1"/>
    <xf numFmtId="38" fontId="12" fillId="0" borderId="0" xfId="2" applyFont="1" applyAlignment="1">
      <alignment horizontal="center"/>
    </xf>
    <xf numFmtId="177" fontId="0" fillId="0" borderId="0" xfId="0" applyNumberFormat="1"/>
    <xf numFmtId="0" fontId="0" fillId="0" borderId="24" xfId="0" applyBorder="1"/>
    <xf numFmtId="38" fontId="0" fillId="0" borderId="24" xfId="2" applyFont="1" applyBorder="1"/>
    <xf numFmtId="176" fontId="0" fillId="0" borderId="24" xfId="1" applyNumberFormat="1" applyFont="1" applyBorder="1"/>
    <xf numFmtId="179" fontId="11" fillId="0" borderId="0" xfId="2" applyNumberFormat="1" applyFont="1"/>
    <xf numFmtId="0" fontId="0" fillId="0" borderId="28" xfId="0" applyBorder="1"/>
    <xf numFmtId="38" fontId="0" fillId="0" borderId="28" xfId="2" applyFont="1" applyBorder="1"/>
    <xf numFmtId="38" fontId="0" fillId="8" borderId="0" xfId="2" applyFont="1" applyFill="1"/>
    <xf numFmtId="176" fontId="0" fillId="8" borderId="0" xfId="1" applyNumberFormat="1" applyFont="1" applyFill="1"/>
    <xf numFmtId="38" fontId="0" fillId="8" borderId="24" xfId="2" applyFont="1" applyFill="1" applyBorder="1"/>
    <xf numFmtId="176" fontId="0" fillId="8" borderId="24" xfId="1" applyNumberFormat="1" applyFont="1" applyFill="1" applyBorder="1"/>
    <xf numFmtId="38" fontId="0" fillId="8" borderId="28" xfId="2" applyFont="1" applyFill="1" applyBorder="1"/>
    <xf numFmtId="176" fontId="0" fillId="8" borderId="28" xfId="1" applyNumberFormat="1" applyFont="1" applyFill="1" applyBorder="1"/>
    <xf numFmtId="38" fontId="13" fillId="0" borderId="0" xfId="2" applyFont="1"/>
    <xf numFmtId="38" fontId="0" fillId="0" borderId="0" xfId="2" applyFont="1" applyBorder="1"/>
    <xf numFmtId="177" fontId="7" fillId="7" borderId="22" xfId="2" applyNumberFormat="1" applyFont="1" applyFill="1" applyBorder="1"/>
    <xf numFmtId="0" fontId="1" fillId="0" borderId="0" xfId="3">
      <alignment vertical="center"/>
    </xf>
    <xf numFmtId="38" fontId="15" fillId="0" borderId="0" xfId="3" applyNumberFormat="1" applyFont="1">
      <alignment vertical="center"/>
    </xf>
    <xf numFmtId="178" fontId="1" fillId="0" borderId="0" xfId="3" applyNumberFormat="1">
      <alignment vertical="center"/>
    </xf>
    <xf numFmtId="0" fontId="16" fillId="0" borderId="0" xfId="3" applyFont="1" applyAlignment="1">
      <alignment horizontal="right" vertical="center"/>
    </xf>
    <xf numFmtId="180" fontId="1" fillId="0" borderId="0" xfId="3" applyNumberFormat="1">
      <alignment vertical="center"/>
    </xf>
    <xf numFmtId="38" fontId="15" fillId="0" borderId="0" xfId="5" applyFont="1">
      <alignment vertical="center"/>
    </xf>
    <xf numFmtId="176" fontId="15" fillId="0" borderId="0" xfId="4" applyNumberFormat="1" applyFont="1">
      <alignment vertical="center"/>
    </xf>
    <xf numFmtId="38" fontId="17" fillId="0" borderId="0" xfId="5" applyFont="1" applyFill="1">
      <alignment vertical="center"/>
    </xf>
    <xf numFmtId="0" fontId="1" fillId="9" borderId="0" xfId="3" applyFill="1">
      <alignment vertical="center"/>
    </xf>
    <xf numFmtId="38" fontId="0" fillId="9" borderId="0" xfId="5" applyFont="1" applyFill="1">
      <alignment vertical="center"/>
    </xf>
    <xf numFmtId="38" fontId="0" fillId="0" borderId="0" xfId="5" applyFont="1">
      <alignment vertical="center"/>
    </xf>
    <xf numFmtId="176" fontId="0" fillId="0" borderId="0" xfId="4" applyNumberFormat="1" applyFont="1">
      <alignment vertical="center"/>
    </xf>
    <xf numFmtId="176" fontId="18" fillId="0" borderId="0" xfId="4" applyNumberFormat="1" applyFont="1">
      <alignment vertical="center"/>
    </xf>
    <xf numFmtId="0" fontId="1" fillId="0" borderId="0" xfId="3" applyNumberFormat="1">
      <alignment vertical="center"/>
    </xf>
    <xf numFmtId="10" fontId="11" fillId="0" borderId="0" xfId="1" applyNumberFormat="1" applyFont="1"/>
    <xf numFmtId="38" fontId="1" fillId="0" borderId="0" xfId="3" applyNumberFormat="1">
      <alignment vertical="center"/>
    </xf>
    <xf numFmtId="38" fontId="0" fillId="9" borderId="0" xfId="5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3" applyFont="1" applyAlignment="1">
      <alignment horizontal="center" vertical="center"/>
    </xf>
    <xf numFmtId="0" fontId="1" fillId="0" borderId="0" xfId="3" applyAlignment="1">
      <alignment horizontal="center" vertical="center"/>
    </xf>
    <xf numFmtId="176" fontId="20" fillId="0" borderId="0" xfId="4" applyNumberFormat="1" applyFont="1">
      <alignment vertical="center"/>
    </xf>
    <xf numFmtId="38" fontId="0" fillId="9" borderId="0" xfId="5" applyFont="1" applyFill="1" applyAlignment="1">
      <alignment vertical="center"/>
    </xf>
    <xf numFmtId="9" fontId="15" fillId="0" borderId="0" xfId="1" applyNumberFormat="1" applyFont="1" applyAlignment="1">
      <alignment vertical="center"/>
    </xf>
    <xf numFmtId="3" fontId="0" fillId="0" borderId="0" xfId="0" applyNumberFormat="1"/>
    <xf numFmtId="0" fontId="9" fillId="0" borderId="0" xfId="0" applyFont="1" applyBorder="1" applyAlignment="1">
      <alignment horizontal="center"/>
    </xf>
    <xf numFmtId="38" fontId="11" fillId="0" borderId="0" xfId="2" applyFont="1" applyBorder="1" applyAlignment="1">
      <alignment horizontal="right"/>
    </xf>
    <xf numFmtId="38" fontId="2" fillId="0" borderId="0" xfId="2" applyBorder="1"/>
    <xf numFmtId="176" fontId="19" fillId="0" borderId="23" xfId="1" applyNumberFormat="1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/>
    </xf>
    <xf numFmtId="178" fontId="11" fillId="0" borderId="0" xfId="0" applyNumberFormat="1" applyFont="1" applyAlignment="1">
      <alignment horizontal="center"/>
    </xf>
  </cellXfs>
  <cellStyles count="6">
    <cellStyle name="パーセント" xfId="1" builtinId="5"/>
    <cellStyle name="パーセント 2" xfId="4"/>
    <cellStyle name="桁区切り" xfId="2" builtinId="6"/>
    <cellStyle name="桁区切り 2" xfId="5"/>
    <cellStyle name="標準" xfId="0" builtinId="0"/>
    <cellStyle name="標準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05"/>
          <c:y val="3.5353535353535352E-2"/>
          <c:w val="0.76666666666666672"/>
          <c:h val="0.88888888888888884"/>
        </c:manualLayout>
      </c:layout>
      <c:barChart>
        <c:barDir val="col"/>
        <c:grouping val="clustered"/>
        <c:ser>
          <c:idx val="1"/>
          <c:order val="0"/>
          <c:tx>
            <c:strRef>
              <c:f>整形DATA!$C$11</c:f>
              <c:strCache>
                <c:ptCount val="1"/>
                <c:pt idx="0">
                  <c:v>納品数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整形DATA!$A$12:$A$48</c:f>
              <c:numCache>
                <c:formatCode>yyyymm</c:formatCode>
                <c:ptCount val="37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</c:numCache>
            </c:numRef>
          </c:cat>
          <c:val>
            <c:numRef>
              <c:f>整形DATA!$C$12:$C$48</c:f>
              <c:numCache>
                <c:formatCode>General</c:formatCode>
                <c:ptCount val="37"/>
                <c:pt idx="0" formatCode="#,##0">
                  <c:v>1310</c:v>
                </c:pt>
                <c:pt idx="1">
                  <c:v>172</c:v>
                </c:pt>
                <c:pt idx="2">
                  <c:v>259</c:v>
                </c:pt>
                <c:pt idx="3">
                  <c:v>162</c:v>
                </c:pt>
                <c:pt idx="4">
                  <c:v>101</c:v>
                </c:pt>
                <c:pt idx="5">
                  <c:v>171</c:v>
                </c:pt>
                <c:pt idx="6">
                  <c:v>92</c:v>
                </c:pt>
                <c:pt idx="7">
                  <c:v>61</c:v>
                </c:pt>
                <c:pt idx="8">
                  <c:v>106</c:v>
                </c:pt>
                <c:pt idx="9">
                  <c:v>163</c:v>
                </c:pt>
                <c:pt idx="10">
                  <c:v>92</c:v>
                </c:pt>
                <c:pt idx="11">
                  <c:v>147</c:v>
                </c:pt>
                <c:pt idx="12">
                  <c:v>111</c:v>
                </c:pt>
                <c:pt idx="13">
                  <c:v>88</c:v>
                </c:pt>
                <c:pt idx="14">
                  <c:v>104</c:v>
                </c:pt>
                <c:pt idx="15">
                  <c:v>111</c:v>
                </c:pt>
                <c:pt idx="16">
                  <c:v>111</c:v>
                </c:pt>
                <c:pt idx="17">
                  <c:v>114</c:v>
                </c:pt>
                <c:pt idx="18">
                  <c:v>64</c:v>
                </c:pt>
                <c:pt idx="19">
                  <c:v>66</c:v>
                </c:pt>
                <c:pt idx="20">
                  <c:v>58</c:v>
                </c:pt>
                <c:pt idx="21">
                  <c:v>151</c:v>
                </c:pt>
                <c:pt idx="22">
                  <c:v>70</c:v>
                </c:pt>
                <c:pt idx="23">
                  <c:v>54</c:v>
                </c:pt>
                <c:pt idx="24">
                  <c:v>94</c:v>
                </c:pt>
                <c:pt idx="25">
                  <c:v>60</c:v>
                </c:pt>
                <c:pt idx="26">
                  <c:v>74</c:v>
                </c:pt>
                <c:pt idx="27">
                  <c:v>91</c:v>
                </c:pt>
                <c:pt idx="28">
                  <c:v>55</c:v>
                </c:pt>
                <c:pt idx="29">
                  <c:v>67</c:v>
                </c:pt>
                <c:pt idx="30">
                  <c:v>45</c:v>
                </c:pt>
                <c:pt idx="31">
                  <c:v>21</c:v>
                </c:pt>
                <c:pt idx="32">
                  <c:v>40</c:v>
                </c:pt>
                <c:pt idx="33">
                  <c:v>142</c:v>
                </c:pt>
                <c:pt idx="34">
                  <c:v>33</c:v>
                </c:pt>
                <c:pt idx="35">
                  <c:v>49</c:v>
                </c:pt>
                <c:pt idx="36">
                  <c:v>30</c:v>
                </c:pt>
              </c:numCache>
            </c:numRef>
          </c:val>
        </c:ser>
        <c:ser>
          <c:idx val="0"/>
          <c:order val="1"/>
          <c:tx>
            <c:strRef>
              <c:f>整形DATA!$D$11</c:f>
              <c:strCache>
                <c:ptCount val="1"/>
                <c:pt idx="0">
                  <c:v>返品数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整形DATA!$A$12:$A$48</c:f>
              <c:numCache>
                <c:formatCode>yyyymm</c:formatCode>
                <c:ptCount val="37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</c:numCache>
            </c:numRef>
          </c:cat>
          <c:val>
            <c:numRef>
              <c:f>整形DATA!$D$12:$D$48</c:f>
              <c:numCache>
                <c:formatCode>General</c:formatCode>
                <c:ptCount val="37"/>
                <c:pt idx="0" formatCode="#,##0">
                  <c:v>0</c:v>
                </c:pt>
                <c:pt idx="1">
                  <c:v>37</c:v>
                </c:pt>
                <c:pt idx="2">
                  <c:v>98</c:v>
                </c:pt>
                <c:pt idx="3">
                  <c:v>80</c:v>
                </c:pt>
                <c:pt idx="4">
                  <c:v>71</c:v>
                </c:pt>
                <c:pt idx="5">
                  <c:v>54</c:v>
                </c:pt>
                <c:pt idx="6">
                  <c:v>26</c:v>
                </c:pt>
                <c:pt idx="7">
                  <c:v>43</c:v>
                </c:pt>
                <c:pt idx="8">
                  <c:v>39</c:v>
                </c:pt>
                <c:pt idx="9">
                  <c:v>8</c:v>
                </c:pt>
                <c:pt idx="10">
                  <c:v>88</c:v>
                </c:pt>
                <c:pt idx="11">
                  <c:v>27</c:v>
                </c:pt>
                <c:pt idx="12">
                  <c:v>22</c:v>
                </c:pt>
                <c:pt idx="13">
                  <c:v>27</c:v>
                </c:pt>
                <c:pt idx="14">
                  <c:v>13</c:v>
                </c:pt>
                <c:pt idx="15">
                  <c:v>29</c:v>
                </c:pt>
                <c:pt idx="16">
                  <c:v>18</c:v>
                </c:pt>
                <c:pt idx="17">
                  <c:v>24</c:v>
                </c:pt>
                <c:pt idx="18">
                  <c:v>17</c:v>
                </c:pt>
                <c:pt idx="19">
                  <c:v>29</c:v>
                </c:pt>
                <c:pt idx="20">
                  <c:v>18</c:v>
                </c:pt>
                <c:pt idx="21">
                  <c:v>4</c:v>
                </c:pt>
                <c:pt idx="22">
                  <c:v>64</c:v>
                </c:pt>
                <c:pt idx="23">
                  <c:v>35</c:v>
                </c:pt>
                <c:pt idx="24">
                  <c:v>17</c:v>
                </c:pt>
                <c:pt idx="25">
                  <c:v>21</c:v>
                </c:pt>
                <c:pt idx="26">
                  <c:v>9</c:v>
                </c:pt>
                <c:pt idx="27">
                  <c:v>16</c:v>
                </c:pt>
                <c:pt idx="28">
                  <c:v>27</c:v>
                </c:pt>
                <c:pt idx="29">
                  <c:v>7</c:v>
                </c:pt>
                <c:pt idx="30">
                  <c:v>20</c:v>
                </c:pt>
                <c:pt idx="31">
                  <c:v>30</c:v>
                </c:pt>
                <c:pt idx="32">
                  <c:v>26</c:v>
                </c:pt>
                <c:pt idx="33">
                  <c:v>26</c:v>
                </c:pt>
                <c:pt idx="34">
                  <c:v>59</c:v>
                </c:pt>
                <c:pt idx="35">
                  <c:v>37</c:v>
                </c:pt>
                <c:pt idx="36">
                  <c:v>17</c:v>
                </c:pt>
              </c:numCache>
            </c:numRef>
          </c:val>
        </c:ser>
        <c:gapWidth val="100"/>
        <c:overlap val="50"/>
        <c:axId val="59234560"/>
        <c:axId val="59523456"/>
      </c:barChart>
      <c:lineChart>
        <c:grouping val="standard"/>
        <c:ser>
          <c:idx val="2"/>
          <c:order val="2"/>
          <c:tx>
            <c:strRef>
              <c:f>整形DATA!$I$11</c:f>
              <c:strCache>
                <c:ptCount val="1"/>
                <c:pt idx="0">
                  <c:v>実売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整形DATA!$I$12:$I$48</c:f>
              <c:numCache>
                <c:formatCode>#,##0;[Red]\-#,##0</c:formatCode>
                <c:ptCount val="37"/>
                <c:pt idx="0">
                  <c:v>12</c:v>
                </c:pt>
                <c:pt idx="1">
                  <c:v>200</c:v>
                </c:pt>
                <c:pt idx="2">
                  <c:v>190</c:v>
                </c:pt>
                <c:pt idx="3">
                  <c:v>163</c:v>
                </c:pt>
                <c:pt idx="4">
                  <c:v>110</c:v>
                </c:pt>
                <c:pt idx="5">
                  <c:v>121</c:v>
                </c:pt>
                <c:pt idx="6">
                  <c:v>79</c:v>
                </c:pt>
                <c:pt idx="7">
                  <c:v>97</c:v>
                </c:pt>
                <c:pt idx="8">
                  <c:v>81</c:v>
                </c:pt>
                <c:pt idx="9">
                  <c:v>96</c:v>
                </c:pt>
                <c:pt idx="10">
                  <c:v>94</c:v>
                </c:pt>
                <c:pt idx="11">
                  <c:v>118</c:v>
                </c:pt>
                <c:pt idx="12">
                  <c:v>99</c:v>
                </c:pt>
                <c:pt idx="13">
                  <c:v>79</c:v>
                </c:pt>
                <c:pt idx="14">
                  <c:v>95</c:v>
                </c:pt>
                <c:pt idx="15">
                  <c:v>98</c:v>
                </c:pt>
                <c:pt idx="16">
                  <c:v>85</c:v>
                </c:pt>
                <c:pt idx="17">
                  <c:v>69</c:v>
                </c:pt>
                <c:pt idx="18">
                  <c:v>60</c:v>
                </c:pt>
                <c:pt idx="19">
                  <c:v>62</c:v>
                </c:pt>
                <c:pt idx="20">
                  <c:v>71</c:v>
                </c:pt>
                <c:pt idx="21">
                  <c:v>58</c:v>
                </c:pt>
                <c:pt idx="22">
                  <c:v>62</c:v>
                </c:pt>
                <c:pt idx="23">
                  <c:v>66</c:v>
                </c:pt>
                <c:pt idx="24">
                  <c:v>50</c:v>
                </c:pt>
                <c:pt idx="25">
                  <c:v>48</c:v>
                </c:pt>
                <c:pt idx="26">
                  <c:v>62</c:v>
                </c:pt>
                <c:pt idx="27">
                  <c:v>58</c:v>
                </c:pt>
                <c:pt idx="28">
                  <c:v>41</c:v>
                </c:pt>
                <c:pt idx="29">
                  <c:v>32</c:v>
                </c:pt>
                <c:pt idx="30">
                  <c:v>30</c:v>
                </c:pt>
                <c:pt idx="31">
                  <c:v>33</c:v>
                </c:pt>
                <c:pt idx="32">
                  <c:v>21</c:v>
                </c:pt>
                <c:pt idx="33">
                  <c:v>25</c:v>
                </c:pt>
                <c:pt idx="34">
                  <c:v>45</c:v>
                </c:pt>
                <c:pt idx="35">
                  <c:v>53</c:v>
                </c:pt>
                <c:pt idx="36">
                  <c:v>30</c:v>
                </c:pt>
              </c:numCache>
            </c:numRef>
          </c:val>
        </c:ser>
        <c:ser>
          <c:idx val="3"/>
          <c:order val="3"/>
          <c:tx>
            <c:strRef>
              <c:f>整形DATA!$N$11</c:f>
              <c:strCache>
                <c:ptCount val="1"/>
                <c:pt idx="0">
                  <c:v>推定総実売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整形DATA!$N$12:$N$48</c:f>
              <c:numCache>
                <c:formatCode>#,##0;[Red]\-#,##0</c:formatCode>
                <c:ptCount val="37"/>
                <c:pt idx="0">
                  <c:v>14.285714285714286</c:v>
                </c:pt>
                <c:pt idx="1">
                  <c:v>238.0952380952381</c:v>
                </c:pt>
                <c:pt idx="2">
                  <c:v>226.1904761904762</c:v>
                </c:pt>
                <c:pt idx="3">
                  <c:v>194.04761904761907</c:v>
                </c:pt>
                <c:pt idx="4">
                  <c:v>130.95238095238096</c:v>
                </c:pt>
                <c:pt idx="5">
                  <c:v>144.04761904761907</c:v>
                </c:pt>
                <c:pt idx="6">
                  <c:v>94.047619047619051</c:v>
                </c:pt>
                <c:pt idx="7">
                  <c:v>115.47619047619048</c:v>
                </c:pt>
                <c:pt idx="8">
                  <c:v>96.428571428571431</c:v>
                </c:pt>
                <c:pt idx="9">
                  <c:v>114.28571428571429</c:v>
                </c:pt>
                <c:pt idx="10">
                  <c:v>111.90476190476191</c:v>
                </c:pt>
                <c:pt idx="11">
                  <c:v>140.47619047619048</c:v>
                </c:pt>
                <c:pt idx="12">
                  <c:v>117.85714285714286</c:v>
                </c:pt>
                <c:pt idx="13">
                  <c:v>94.047619047619051</c:v>
                </c:pt>
                <c:pt idx="14">
                  <c:v>113.0952380952381</c:v>
                </c:pt>
                <c:pt idx="15">
                  <c:v>116.66666666666667</c:v>
                </c:pt>
                <c:pt idx="16">
                  <c:v>101.19047619047619</c:v>
                </c:pt>
                <c:pt idx="17">
                  <c:v>82.142857142857139</c:v>
                </c:pt>
                <c:pt idx="18">
                  <c:v>71.428571428571431</c:v>
                </c:pt>
                <c:pt idx="19">
                  <c:v>73.80952380952381</c:v>
                </c:pt>
                <c:pt idx="20">
                  <c:v>84.523809523809533</c:v>
                </c:pt>
                <c:pt idx="21">
                  <c:v>69.047619047619051</c:v>
                </c:pt>
                <c:pt idx="22">
                  <c:v>73.80952380952381</c:v>
                </c:pt>
                <c:pt idx="23">
                  <c:v>78.571428571428569</c:v>
                </c:pt>
                <c:pt idx="24">
                  <c:v>59.523809523809526</c:v>
                </c:pt>
                <c:pt idx="25">
                  <c:v>57.142857142857146</c:v>
                </c:pt>
                <c:pt idx="26">
                  <c:v>73.80952380952381</c:v>
                </c:pt>
                <c:pt idx="27">
                  <c:v>69.047619047619051</c:v>
                </c:pt>
                <c:pt idx="28">
                  <c:v>48.80952380952381</c:v>
                </c:pt>
                <c:pt idx="29">
                  <c:v>38.095238095238095</c:v>
                </c:pt>
                <c:pt idx="30">
                  <c:v>35.714285714285715</c:v>
                </c:pt>
                <c:pt idx="31">
                  <c:v>39.285714285714285</c:v>
                </c:pt>
                <c:pt idx="32">
                  <c:v>25</c:v>
                </c:pt>
                <c:pt idx="33">
                  <c:v>29.761904761904763</c:v>
                </c:pt>
                <c:pt idx="34">
                  <c:v>53.571428571428577</c:v>
                </c:pt>
                <c:pt idx="35">
                  <c:v>63.095238095238095</c:v>
                </c:pt>
                <c:pt idx="36">
                  <c:v>35.714285714285715</c:v>
                </c:pt>
              </c:numCache>
            </c:numRef>
          </c:val>
        </c:ser>
        <c:marker val="1"/>
        <c:axId val="59524992"/>
        <c:axId val="59526528"/>
      </c:lineChart>
      <c:catAx>
        <c:axId val="59234560"/>
        <c:scaling>
          <c:orientation val="minMax"/>
        </c:scaling>
        <c:axPos val="b"/>
        <c:numFmt formatCode="yyyymm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23456"/>
        <c:crosses val="autoZero"/>
        <c:lblAlgn val="ctr"/>
        <c:lblOffset val="100"/>
        <c:tickLblSkip val="1"/>
        <c:tickMarkSkip val="1"/>
      </c:catAx>
      <c:valAx>
        <c:axId val="59523456"/>
        <c:scaling>
          <c:orientation val="minMax"/>
          <c:max val="200"/>
          <c:min val="0"/>
        </c:scaling>
        <c:axPos val="l"/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234560"/>
        <c:crosses val="autoZero"/>
        <c:crossBetween val="between"/>
      </c:valAx>
      <c:catAx>
        <c:axId val="59524992"/>
        <c:scaling>
          <c:orientation val="minMax"/>
        </c:scaling>
        <c:delete val="1"/>
        <c:axPos val="b"/>
        <c:tickLblPos val="none"/>
        <c:crossAx val="59526528"/>
        <c:crosses val="autoZero"/>
        <c:lblAlgn val="ctr"/>
        <c:lblOffset val="100"/>
      </c:catAx>
      <c:valAx>
        <c:axId val="59526528"/>
        <c:scaling>
          <c:orientation val="minMax"/>
          <c:max val="200"/>
          <c:min val="0"/>
        </c:scaling>
        <c:axPos val="r"/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2499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291666666666667"/>
          <c:y val="0.41245791245791247"/>
          <c:w val="0.12291666666666667"/>
          <c:h val="0.136363636363636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666666666666668E-2"/>
          <c:y val="3.5353535353535352E-2"/>
          <c:w val="0.71041666666666659"/>
          <c:h val="0.84511784511784516"/>
        </c:manualLayout>
      </c:layout>
      <c:areaChart>
        <c:grouping val="standard"/>
        <c:ser>
          <c:idx val="0"/>
          <c:order val="0"/>
          <c:tx>
            <c:strRef>
              <c:f>整形DATA!$M$11</c:f>
              <c:strCache>
                <c:ptCount val="1"/>
                <c:pt idx="0">
                  <c:v>売上累計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整形DATA!$M$12:$M$48</c:f>
              <c:numCache>
                <c:formatCode>#,##0;[Red]\-#,##0</c:formatCode>
                <c:ptCount val="37"/>
                <c:pt idx="0">
                  <c:v>1310</c:v>
                </c:pt>
                <c:pt idx="1">
                  <c:v>1445</c:v>
                </c:pt>
                <c:pt idx="2">
                  <c:v>1606</c:v>
                </c:pt>
                <c:pt idx="3">
                  <c:v>1688</c:v>
                </c:pt>
                <c:pt idx="4">
                  <c:v>1718</c:v>
                </c:pt>
                <c:pt idx="5">
                  <c:v>1835</c:v>
                </c:pt>
                <c:pt idx="6">
                  <c:v>1901</c:v>
                </c:pt>
                <c:pt idx="7">
                  <c:v>1919</c:v>
                </c:pt>
                <c:pt idx="8">
                  <c:v>1986</c:v>
                </c:pt>
                <c:pt idx="9">
                  <c:v>2141</c:v>
                </c:pt>
                <c:pt idx="10">
                  <c:v>2145</c:v>
                </c:pt>
                <c:pt idx="11">
                  <c:v>2265</c:v>
                </c:pt>
                <c:pt idx="12">
                  <c:v>2354</c:v>
                </c:pt>
                <c:pt idx="13">
                  <c:v>2415</c:v>
                </c:pt>
                <c:pt idx="14">
                  <c:v>2506</c:v>
                </c:pt>
                <c:pt idx="15">
                  <c:v>2588</c:v>
                </c:pt>
                <c:pt idx="16">
                  <c:v>2681</c:v>
                </c:pt>
                <c:pt idx="17">
                  <c:v>2771</c:v>
                </c:pt>
                <c:pt idx="18">
                  <c:v>2818</c:v>
                </c:pt>
                <c:pt idx="19">
                  <c:v>2855</c:v>
                </c:pt>
                <c:pt idx="20">
                  <c:v>2895</c:v>
                </c:pt>
                <c:pt idx="21">
                  <c:v>3042</c:v>
                </c:pt>
                <c:pt idx="22">
                  <c:v>3048</c:v>
                </c:pt>
                <c:pt idx="23">
                  <c:v>3067</c:v>
                </c:pt>
                <c:pt idx="24">
                  <c:v>3144</c:v>
                </c:pt>
                <c:pt idx="25">
                  <c:v>3183</c:v>
                </c:pt>
                <c:pt idx="26">
                  <c:v>3248</c:v>
                </c:pt>
                <c:pt idx="27">
                  <c:v>3323</c:v>
                </c:pt>
                <c:pt idx="28">
                  <c:v>3351</c:v>
                </c:pt>
                <c:pt idx="29">
                  <c:v>3411</c:v>
                </c:pt>
                <c:pt idx="30">
                  <c:v>3436</c:v>
                </c:pt>
                <c:pt idx="31">
                  <c:v>3427</c:v>
                </c:pt>
                <c:pt idx="32">
                  <c:v>3441</c:v>
                </c:pt>
                <c:pt idx="33">
                  <c:v>3557</c:v>
                </c:pt>
                <c:pt idx="34">
                  <c:v>3531</c:v>
                </c:pt>
                <c:pt idx="35">
                  <c:v>3543</c:v>
                </c:pt>
                <c:pt idx="36">
                  <c:v>3556</c:v>
                </c:pt>
              </c:numCache>
            </c:numRef>
          </c:val>
        </c:ser>
        <c:ser>
          <c:idx val="11"/>
          <c:order val="1"/>
          <c:tx>
            <c:strRef>
              <c:f>整形DATA!$P$11</c:f>
              <c:strCache>
                <c:ptCount val="1"/>
                <c:pt idx="0">
                  <c:v>初回残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整形DATA!$P$12:$P$48</c:f>
              <c:numCache>
                <c:formatCode>#,##0;[Red]\-#,##0</c:formatCode>
                <c:ptCount val="37"/>
                <c:pt idx="0">
                  <c:v>1310</c:v>
                </c:pt>
                <c:pt idx="1">
                  <c:v>1273</c:v>
                </c:pt>
                <c:pt idx="2">
                  <c:v>1175</c:v>
                </c:pt>
                <c:pt idx="3">
                  <c:v>1095</c:v>
                </c:pt>
                <c:pt idx="4">
                  <c:v>1024</c:v>
                </c:pt>
                <c:pt idx="5">
                  <c:v>970</c:v>
                </c:pt>
                <c:pt idx="6">
                  <c:v>944</c:v>
                </c:pt>
                <c:pt idx="7">
                  <c:v>901</c:v>
                </c:pt>
                <c:pt idx="8">
                  <c:v>862</c:v>
                </c:pt>
                <c:pt idx="9">
                  <c:v>854</c:v>
                </c:pt>
                <c:pt idx="10">
                  <c:v>766</c:v>
                </c:pt>
                <c:pt idx="11">
                  <c:v>739</c:v>
                </c:pt>
                <c:pt idx="12">
                  <c:v>717</c:v>
                </c:pt>
                <c:pt idx="13">
                  <c:v>690</c:v>
                </c:pt>
                <c:pt idx="14">
                  <c:v>677</c:v>
                </c:pt>
                <c:pt idx="15">
                  <c:v>648</c:v>
                </c:pt>
                <c:pt idx="16">
                  <c:v>630</c:v>
                </c:pt>
                <c:pt idx="17">
                  <c:v>606</c:v>
                </c:pt>
                <c:pt idx="18">
                  <c:v>589</c:v>
                </c:pt>
                <c:pt idx="19">
                  <c:v>560</c:v>
                </c:pt>
                <c:pt idx="20">
                  <c:v>542</c:v>
                </c:pt>
                <c:pt idx="21">
                  <c:v>538</c:v>
                </c:pt>
                <c:pt idx="22">
                  <c:v>474</c:v>
                </c:pt>
                <c:pt idx="23">
                  <c:v>439</c:v>
                </c:pt>
                <c:pt idx="24">
                  <c:v>422</c:v>
                </c:pt>
                <c:pt idx="25">
                  <c:v>401</c:v>
                </c:pt>
                <c:pt idx="26">
                  <c:v>392</c:v>
                </c:pt>
                <c:pt idx="27">
                  <c:v>376</c:v>
                </c:pt>
                <c:pt idx="28">
                  <c:v>349</c:v>
                </c:pt>
                <c:pt idx="29">
                  <c:v>342</c:v>
                </c:pt>
                <c:pt idx="30">
                  <c:v>322</c:v>
                </c:pt>
                <c:pt idx="31">
                  <c:v>292</c:v>
                </c:pt>
                <c:pt idx="32">
                  <c:v>266</c:v>
                </c:pt>
                <c:pt idx="33">
                  <c:v>240</c:v>
                </c:pt>
                <c:pt idx="34">
                  <c:v>181</c:v>
                </c:pt>
                <c:pt idx="35">
                  <c:v>144</c:v>
                </c:pt>
                <c:pt idx="36">
                  <c:v>127</c:v>
                </c:pt>
              </c:numCache>
            </c:numRef>
          </c:val>
        </c:ser>
        <c:axId val="61003648"/>
        <c:axId val="61005184"/>
      </c:areaChart>
      <c:lineChart>
        <c:grouping val="standard"/>
        <c:ser>
          <c:idx val="10"/>
          <c:order val="2"/>
          <c:tx>
            <c:strRef>
              <c:f>整形DATA!$O$11</c:f>
              <c:strCache>
                <c:ptCount val="1"/>
                <c:pt idx="0">
                  <c:v>推定総実売累計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整形DATA!$A$12:$A$48</c:f>
              <c:numCache>
                <c:formatCode>yyyymm</c:formatCode>
                <c:ptCount val="37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</c:numCache>
            </c:numRef>
          </c:cat>
          <c:val>
            <c:numRef>
              <c:f>整形DATA!$O$12:$O$48</c:f>
              <c:numCache>
                <c:formatCode>#,##0;[Red]\-#,##0</c:formatCode>
                <c:ptCount val="37"/>
                <c:pt idx="0">
                  <c:v>14.285714285714286</c:v>
                </c:pt>
                <c:pt idx="1">
                  <c:v>252.38095238095238</c:v>
                </c:pt>
                <c:pt idx="2">
                  <c:v>478.57142857142861</c:v>
                </c:pt>
                <c:pt idx="3">
                  <c:v>672.61904761904759</c:v>
                </c:pt>
                <c:pt idx="4">
                  <c:v>803.57142857142856</c:v>
                </c:pt>
                <c:pt idx="5">
                  <c:v>947.61904761904771</c:v>
                </c:pt>
                <c:pt idx="6">
                  <c:v>1041.6666666666667</c:v>
                </c:pt>
                <c:pt idx="7">
                  <c:v>1157.1428571428571</c:v>
                </c:pt>
                <c:pt idx="8">
                  <c:v>1253.5714285714287</c:v>
                </c:pt>
                <c:pt idx="9">
                  <c:v>1367.8571428571429</c:v>
                </c:pt>
                <c:pt idx="10">
                  <c:v>1479.7619047619048</c:v>
                </c:pt>
                <c:pt idx="11">
                  <c:v>1620.2380952380954</c:v>
                </c:pt>
                <c:pt idx="12">
                  <c:v>1738.0952380952381</c:v>
                </c:pt>
                <c:pt idx="13">
                  <c:v>1832.1428571428571</c:v>
                </c:pt>
                <c:pt idx="14">
                  <c:v>1945.2380952380954</c:v>
                </c:pt>
                <c:pt idx="15">
                  <c:v>2061.9047619047619</c:v>
                </c:pt>
                <c:pt idx="16">
                  <c:v>2163.0952380952381</c:v>
                </c:pt>
                <c:pt idx="17">
                  <c:v>2245.2380952380954</c:v>
                </c:pt>
                <c:pt idx="18">
                  <c:v>2316.666666666667</c:v>
                </c:pt>
                <c:pt idx="19">
                  <c:v>2390.4761904761904</c:v>
                </c:pt>
                <c:pt idx="20">
                  <c:v>2475</c:v>
                </c:pt>
                <c:pt idx="21">
                  <c:v>2544.0476190476193</c:v>
                </c:pt>
                <c:pt idx="22">
                  <c:v>2617.8571428571431</c:v>
                </c:pt>
                <c:pt idx="23">
                  <c:v>2696.4285714285716</c:v>
                </c:pt>
                <c:pt idx="24">
                  <c:v>2755.9523809523812</c:v>
                </c:pt>
                <c:pt idx="25">
                  <c:v>2813.0952380952381</c:v>
                </c:pt>
                <c:pt idx="26">
                  <c:v>2886.9047619047619</c:v>
                </c:pt>
                <c:pt idx="27">
                  <c:v>2955.9523809523812</c:v>
                </c:pt>
                <c:pt idx="28">
                  <c:v>3004.761904761905</c:v>
                </c:pt>
                <c:pt idx="29">
                  <c:v>3042.8571428571431</c:v>
                </c:pt>
                <c:pt idx="30">
                  <c:v>3078.5714285714289</c:v>
                </c:pt>
                <c:pt idx="31">
                  <c:v>3117.8571428571431</c:v>
                </c:pt>
                <c:pt idx="32">
                  <c:v>3142.8571428571431</c:v>
                </c:pt>
                <c:pt idx="33">
                  <c:v>3172.6190476190477</c:v>
                </c:pt>
                <c:pt idx="34">
                  <c:v>3226.1904761904761</c:v>
                </c:pt>
                <c:pt idx="35">
                  <c:v>3289.2857142857142</c:v>
                </c:pt>
                <c:pt idx="36">
                  <c:v>3325</c:v>
                </c:pt>
              </c:numCache>
            </c:numRef>
          </c:val>
        </c:ser>
        <c:ser>
          <c:idx val="1"/>
          <c:order val="3"/>
          <c:tx>
            <c:strRef>
              <c:f>整形DATA!$L$11</c:f>
              <c:strCache>
                <c:ptCount val="1"/>
                <c:pt idx="0">
                  <c:v>実売累計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整形DATA!$A$12:$A$48</c:f>
              <c:numCache>
                <c:formatCode>yyyymm</c:formatCode>
                <c:ptCount val="37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</c:numCache>
            </c:numRef>
          </c:cat>
          <c:val>
            <c:numRef>
              <c:f>整形DATA!$L$12:$L$48</c:f>
              <c:numCache>
                <c:formatCode>#,##0;[Red]\-#,##0</c:formatCode>
                <c:ptCount val="37"/>
                <c:pt idx="0">
                  <c:v>12</c:v>
                </c:pt>
                <c:pt idx="1">
                  <c:v>212</c:v>
                </c:pt>
                <c:pt idx="2">
                  <c:v>402</c:v>
                </c:pt>
                <c:pt idx="3">
                  <c:v>565</c:v>
                </c:pt>
                <c:pt idx="4">
                  <c:v>675</c:v>
                </c:pt>
                <c:pt idx="5">
                  <c:v>796</c:v>
                </c:pt>
                <c:pt idx="6">
                  <c:v>875</c:v>
                </c:pt>
                <c:pt idx="7">
                  <c:v>972</c:v>
                </c:pt>
                <c:pt idx="8">
                  <c:v>1053</c:v>
                </c:pt>
                <c:pt idx="9">
                  <c:v>1149</c:v>
                </c:pt>
                <c:pt idx="10">
                  <c:v>1243</c:v>
                </c:pt>
                <c:pt idx="11">
                  <c:v>1361</c:v>
                </c:pt>
                <c:pt idx="12">
                  <c:v>1460</c:v>
                </c:pt>
                <c:pt idx="13">
                  <c:v>1539</c:v>
                </c:pt>
                <c:pt idx="14">
                  <c:v>1634</c:v>
                </c:pt>
                <c:pt idx="15">
                  <c:v>1732</c:v>
                </c:pt>
                <c:pt idx="16">
                  <c:v>1817</c:v>
                </c:pt>
                <c:pt idx="17">
                  <c:v>1886</c:v>
                </c:pt>
                <c:pt idx="18">
                  <c:v>1946</c:v>
                </c:pt>
                <c:pt idx="19">
                  <c:v>2008</c:v>
                </c:pt>
                <c:pt idx="20">
                  <c:v>2079</c:v>
                </c:pt>
                <c:pt idx="21">
                  <c:v>2137</c:v>
                </c:pt>
                <c:pt idx="22">
                  <c:v>2199</c:v>
                </c:pt>
                <c:pt idx="23">
                  <c:v>2265</c:v>
                </c:pt>
                <c:pt idx="24">
                  <c:v>2315</c:v>
                </c:pt>
                <c:pt idx="25">
                  <c:v>2363</c:v>
                </c:pt>
                <c:pt idx="26">
                  <c:v>2425</c:v>
                </c:pt>
                <c:pt idx="27">
                  <c:v>2483</c:v>
                </c:pt>
                <c:pt idx="28">
                  <c:v>2524</c:v>
                </c:pt>
                <c:pt idx="29">
                  <c:v>2556</c:v>
                </c:pt>
                <c:pt idx="30">
                  <c:v>2586</c:v>
                </c:pt>
                <c:pt idx="31">
                  <c:v>2619</c:v>
                </c:pt>
                <c:pt idx="32">
                  <c:v>2640</c:v>
                </c:pt>
                <c:pt idx="33">
                  <c:v>2665</c:v>
                </c:pt>
                <c:pt idx="34">
                  <c:v>2710</c:v>
                </c:pt>
                <c:pt idx="35">
                  <c:v>2763</c:v>
                </c:pt>
                <c:pt idx="36">
                  <c:v>2793</c:v>
                </c:pt>
              </c:numCache>
            </c:numRef>
          </c:val>
        </c:ser>
        <c:marker val="1"/>
        <c:axId val="60992128"/>
        <c:axId val="61002112"/>
      </c:lineChart>
      <c:dateAx>
        <c:axId val="60992128"/>
        <c:scaling>
          <c:orientation val="minMax"/>
        </c:scaling>
        <c:axPos val="b"/>
        <c:numFmt formatCode="yyyymm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002112"/>
        <c:crosses val="autoZero"/>
        <c:auto val="1"/>
        <c:lblOffset val="100"/>
        <c:majorUnit val="2"/>
        <c:minorUnit val="1"/>
      </c:dateAx>
      <c:valAx>
        <c:axId val="61002112"/>
        <c:scaling>
          <c:orientation val="minMax"/>
          <c:max val="4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992128"/>
        <c:crosses val="autoZero"/>
        <c:crossBetween val="midCat"/>
      </c:valAx>
      <c:catAx>
        <c:axId val="61003648"/>
        <c:scaling>
          <c:orientation val="minMax"/>
        </c:scaling>
        <c:delete val="1"/>
        <c:axPos val="b"/>
        <c:tickLblPos val="none"/>
        <c:crossAx val="61005184"/>
        <c:crosses val="autoZero"/>
        <c:auto val="1"/>
        <c:lblAlgn val="ctr"/>
        <c:lblOffset val="100"/>
      </c:catAx>
      <c:valAx>
        <c:axId val="61005184"/>
        <c:scaling>
          <c:orientation val="minMax"/>
          <c:min val="0"/>
        </c:scaling>
        <c:axPos val="r"/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003648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47916666666766"/>
          <c:y val="0.39057239057239396"/>
          <c:w val="0.15104166666666671"/>
          <c:h val="0.1363636363636363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8700000000000003" right="0.78700000000000003" top="0.98399999999999999" bottom="0.98399999999999999" header="0.5" footer="0.5"/>
  <pageSetup paperSize="9" orientation="landscape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2"/>
  <sheetViews>
    <sheetView workbookViewId="0">
      <selection activeCell="B36" sqref="B36"/>
    </sheetView>
  </sheetViews>
  <sheetFormatPr defaultRowHeight="12"/>
  <cols>
    <col min="1" max="1" width="3.5" style="104" bestFit="1" customWidth="1"/>
    <col min="2" max="2" width="10" style="104" bestFit="1" customWidth="1"/>
    <col min="3" max="14" width="5.75" style="104" customWidth="1"/>
    <col min="15" max="15" width="6.75" style="104" customWidth="1"/>
    <col min="16" max="16" width="2.25" style="104" customWidth="1"/>
    <col min="17" max="17" width="14.75" style="104" bestFit="1" customWidth="1"/>
    <col min="18" max="16384" width="9" style="104"/>
  </cols>
  <sheetData>
    <row r="1" spans="1:18">
      <c r="B1" s="105" t="s">
        <v>21</v>
      </c>
      <c r="C1" s="141">
        <f>整形DATA!A2</f>
        <v>999</v>
      </c>
      <c r="E1" s="105" t="s">
        <v>58</v>
      </c>
      <c r="F1" s="155">
        <f>整形DATA!A12</f>
        <v>41760</v>
      </c>
      <c r="G1" s="155"/>
      <c r="M1" s="105" t="s">
        <v>77</v>
      </c>
      <c r="N1" s="155">
        <f>整形DATA!A7</f>
        <v>42979</v>
      </c>
      <c r="O1" s="155"/>
    </row>
    <row r="2" spans="1:18">
      <c r="B2" s="105" t="s">
        <v>22</v>
      </c>
      <c r="C2" s="104" t="str">
        <f>整形DATA!A4</f>
        <v>書名：公開用ダミーデータ</v>
      </c>
      <c r="Q2" s="104" t="s">
        <v>24</v>
      </c>
      <c r="R2" s="101">
        <f>整形DATA!M3</f>
        <v>0</v>
      </c>
    </row>
    <row r="3" spans="1:18">
      <c r="R3" s="101"/>
    </row>
    <row r="4" spans="1:18">
      <c r="B4" s="104" t="s">
        <v>1</v>
      </c>
      <c r="Q4" s="104" t="s">
        <v>34</v>
      </c>
      <c r="R4" s="101">
        <f>O17</f>
        <v>3643</v>
      </c>
    </row>
    <row r="5" spans="1:18">
      <c r="C5" s="104">
        <v>1</v>
      </c>
      <c r="D5" s="101">
        <v>2</v>
      </c>
      <c r="E5" s="101">
        <v>3</v>
      </c>
      <c r="F5" s="101">
        <v>4</v>
      </c>
      <c r="G5" s="101">
        <v>5</v>
      </c>
      <c r="H5" s="101">
        <v>6</v>
      </c>
      <c r="I5" s="101">
        <v>7</v>
      </c>
      <c r="J5" s="101">
        <v>8</v>
      </c>
      <c r="K5" s="101">
        <v>9</v>
      </c>
      <c r="L5" s="101">
        <v>10</v>
      </c>
      <c r="M5" s="101">
        <v>11</v>
      </c>
      <c r="N5" s="101">
        <v>12</v>
      </c>
      <c r="R5" s="101"/>
    </row>
    <row r="6" spans="1:18">
      <c r="B6" s="101" t="s">
        <v>61</v>
      </c>
      <c r="C6" s="107" t="str">
        <f t="shared" ref="C6:N6" si="0">IF(MOD(MONTH($F$1)+C5-1,12)=0,12,MOD(MONTH($F$1)+C5-1,12))&amp;"月"</f>
        <v>5月</v>
      </c>
      <c r="D6" s="107" t="str">
        <f t="shared" si="0"/>
        <v>6月</v>
      </c>
      <c r="E6" s="107" t="str">
        <f t="shared" si="0"/>
        <v>7月</v>
      </c>
      <c r="F6" s="107" t="str">
        <f t="shared" si="0"/>
        <v>8月</v>
      </c>
      <c r="G6" s="107" t="str">
        <f t="shared" si="0"/>
        <v>9月</v>
      </c>
      <c r="H6" s="107" t="str">
        <f t="shared" si="0"/>
        <v>10月</v>
      </c>
      <c r="I6" s="107" t="str">
        <f t="shared" si="0"/>
        <v>11月</v>
      </c>
      <c r="J6" s="107" t="str">
        <f t="shared" si="0"/>
        <v>12月</v>
      </c>
      <c r="K6" s="107" t="str">
        <f t="shared" si="0"/>
        <v>1月</v>
      </c>
      <c r="L6" s="107" t="str">
        <f t="shared" si="0"/>
        <v>2月</v>
      </c>
      <c r="M6" s="107" t="str">
        <f t="shared" si="0"/>
        <v>3月</v>
      </c>
      <c r="N6" s="107" t="str">
        <f t="shared" si="0"/>
        <v>4月</v>
      </c>
      <c r="O6" s="102" t="s">
        <v>23</v>
      </c>
      <c r="Q6" s="104" t="s">
        <v>32</v>
      </c>
      <c r="R6" s="101">
        <f>O43</f>
        <v>4914</v>
      </c>
    </row>
    <row r="7" spans="1:18">
      <c r="A7" s="104">
        <v>1</v>
      </c>
      <c r="B7" s="112">
        <f>F1</f>
        <v>41760</v>
      </c>
      <c r="C7" s="101">
        <f>整形DATA!J12</f>
        <v>1310</v>
      </c>
      <c r="D7" s="101">
        <f>整形DATA!J13</f>
        <v>135</v>
      </c>
      <c r="E7" s="101">
        <f>整形DATA!J14</f>
        <v>161</v>
      </c>
      <c r="F7" s="101">
        <f>整形DATA!J15</f>
        <v>82</v>
      </c>
      <c r="G7" s="101">
        <f>整形DATA!J16</f>
        <v>30</v>
      </c>
      <c r="H7" s="101">
        <f>整形DATA!J17</f>
        <v>117</v>
      </c>
      <c r="I7" s="101">
        <f>整形DATA!J18</f>
        <v>66</v>
      </c>
      <c r="J7" s="101">
        <f>整形DATA!J19</f>
        <v>18</v>
      </c>
      <c r="K7" s="101">
        <f>整形DATA!J20</f>
        <v>67</v>
      </c>
      <c r="L7" s="101">
        <f>整形DATA!J21</f>
        <v>155</v>
      </c>
      <c r="M7" s="101">
        <f>整形DATA!J22</f>
        <v>4</v>
      </c>
      <c r="N7" s="101">
        <f>整形DATA!J23</f>
        <v>120</v>
      </c>
      <c r="O7" s="101">
        <f>SUM(C7:N7)</f>
        <v>2265</v>
      </c>
      <c r="Q7" s="104" t="s">
        <v>33</v>
      </c>
      <c r="R7" s="101">
        <f>O56</f>
        <v>1271</v>
      </c>
    </row>
    <row r="8" spans="1:18">
      <c r="A8" s="104">
        <v>2</v>
      </c>
      <c r="B8" s="112">
        <f t="shared" ref="B8:B16" si="1">EDATE($F$1,A7*12)</f>
        <v>42125</v>
      </c>
      <c r="C8" s="101">
        <f>整形DATA!J24</f>
        <v>89</v>
      </c>
      <c r="D8" s="101">
        <f>整形DATA!J25</f>
        <v>61</v>
      </c>
      <c r="E8" s="101">
        <f>整形DATA!J26</f>
        <v>91</v>
      </c>
      <c r="F8" s="101">
        <f>整形DATA!J27</f>
        <v>82</v>
      </c>
      <c r="G8" s="101">
        <f>整形DATA!J28</f>
        <v>93</v>
      </c>
      <c r="H8" s="101">
        <f>整形DATA!J29</f>
        <v>90</v>
      </c>
      <c r="I8" s="101">
        <f>整形DATA!J30</f>
        <v>47</v>
      </c>
      <c r="J8" s="101">
        <f>整形DATA!J31</f>
        <v>37</v>
      </c>
      <c r="K8" s="101">
        <f>整形DATA!J32</f>
        <v>40</v>
      </c>
      <c r="L8" s="101">
        <f>整形DATA!J33</f>
        <v>147</v>
      </c>
      <c r="M8" s="101">
        <f>整形DATA!J34</f>
        <v>6</v>
      </c>
      <c r="N8" s="101">
        <f>整形DATA!J35</f>
        <v>19</v>
      </c>
      <c r="O8" s="101">
        <f t="shared" ref="O8:O14" si="2">SUM(C8:N8)</f>
        <v>802</v>
      </c>
    </row>
    <row r="9" spans="1:18">
      <c r="A9" s="104">
        <v>3</v>
      </c>
      <c r="B9" s="112">
        <f t="shared" si="1"/>
        <v>42491</v>
      </c>
      <c r="C9" s="101">
        <f>整形DATA!J36</f>
        <v>77</v>
      </c>
      <c r="D9" s="101">
        <f>整形DATA!J37</f>
        <v>39</v>
      </c>
      <c r="E9" s="101">
        <f>整形DATA!J38</f>
        <v>65</v>
      </c>
      <c r="F9" s="101">
        <f>整形DATA!J39</f>
        <v>75</v>
      </c>
      <c r="G9" s="101">
        <f>整形DATA!J40</f>
        <v>28</v>
      </c>
      <c r="H9" s="101">
        <f>整形DATA!J41</f>
        <v>60</v>
      </c>
      <c r="I9" s="101">
        <f>整形DATA!J42</f>
        <v>25</v>
      </c>
      <c r="J9" s="101">
        <f>整形DATA!J43</f>
        <v>-9</v>
      </c>
      <c r="K9" s="101">
        <f>整形DATA!J44</f>
        <v>14</v>
      </c>
      <c r="L9" s="101">
        <f>整形DATA!J45</f>
        <v>116</v>
      </c>
      <c r="M9" s="101">
        <f>整形DATA!J46</f>
        <v>-26</v>
      </c>
      <c r="N9" s="101">
        <f>整形DATA!J47</f>
        <v>12</v>
      </c>
      <c r="O9" s="101">
        <f t="shared" si="2"/>
        <v>476</v>
      </c>
      <c r="Q9" s="104" t="s">
        <v>36</v>
      </c>
      <c r="R9" s="106">
        <f>R7/R6</f>
        <v>0.25864875864875864</v>
      </c>
    </row>
    <row r="10" spans="1:18">
      <c r="A10" s="104">
        <v>4</v>
      </c>
      <c r="B10" s="112">
        <f t="shared" si="1"/>
        <v>42856</v>
      </c>
      <c r="C10" s="101">
        <f>整形DATA!J48</f>
        <v>13</v>
      </c>
      <c r="D10" s="101">
        <f>整形DATA!J49</f>
        <v>-8</v>
      </c>
      <c r="E10" s="101">
        <f>整形DATA!J50</f>
        <v>17</v>
      </c>
      <c r="F10" s="101">
        <f>整形DATA!J51</f>
        <v>39</v>
      </c>
      <c r="G10" s="101">
        <f>整形DATA!J52</f>
        <v>39</v>
      </c>
      <c r="H10" s="101">
        <f>整形DATA!J53</f>
        <v>0</v>
      </c>
      <c r="I10" s="101">
        <f>整形DATA!J54</f>
        <v>0</v>
      </c>
      <c r="J10" s="101">
        <f>整形DATA!J55</f>
        <v>0</v>
      </c>
      <c r="K10" s="101">
        <f>整形DATA!J56</f>
        <v>0</v>
      </c>
      <c r="L10" s="101">
        <f>整形DATA!J57</f>
        <v>0</v>
      </c>
      <c r="M10" s="101">
        <f>整形DATA!J58</f>
        <v>0</v>
      </c>
      <c r="N10" s="101">
        <f>整形DATA!J59</f>
        <v>0</v>
      </c>
      <c r="O10" s="101">
        <f t="shared" si="2"/>
        <v>100</v>
      </c>
    </row>
    <row r="11" spans="1:18">
      <c r="A11" s="104">
        <v>5</v>
      </c>
      <c r="B11" s="112">
        <f t="shared" si="1"/>
        <v>43221</v>
      </c>
      <c r="C11" s="101">
        <f>整形DATA!J60</f>
        <v>0</v>
      </c>
      <c r="D11" s="101">
        <f>整形DATA!J61</f>
        <v>0</v>
      </c>
      <c r="E11" s="101">
        <f>整形DATA!J62</f>
        <v>0</v>
      </c>
      <c r="F11" s="101">
        <f>整形DATA!J63</f>
        <v>0</v>
      </c>
      <c r="G11" s="101">
        <f>整形DATA!J64</f>
        <v>0</v>
      </c>
      <c r="H11" s="101">
        <f>整形DATA!J65</f>
        <v>0</v>
      </c>
      <c r="I11" s="101">
        <f>整形DATA!J66</f>
        <v>0</v>
      </c>
      <c r="J11" s="101">
        <f>整形DATA!J67</f>
        <v>0</v>
      </c>
      <c r="K11" s="101">
        <f>整形DATA!J68</f>
        <v>0</v>
      </c>
      <c r="L11" s="101">
        <f>整形DATA!J69</f>
        <v>0</v>
      </c>
      <c r="M11" s="101">
        <f>整形DATA!J70</f>
        <v>0</v>
      </c>
      <c r="N11" s="101">
        <f>整形DATA!J71</f>
        <v>0</v>
      </c>
      <c r="O11" s="101">
        <f t="shared" si="2"/>
        <v>0</v>
      </c>
      <c r="Q11" s="104" t="s">
        <v>35</v>
      </c>
      <c r="R11" s="99">
        <f>O30</f>
        <v>2964</v>
      </c>
    </row>
    <row r="12" spans="1:18">
      <c r="A12" s="104">
        <v>6</v>
      </c>
      <c r="B12" s="112">
        <f t="shared" si="1"/>
        <v>43586</v>
      </c>
      <c r="C12" s="101">
        <f>整形DATA!J72</f>
        <v>0</v>
      </c>
      <c r="D12" s="101">
        <f>整形DATA!J73</f>
        <v>0</v>
      </c>
      <c r="E12" s="101">
        <f>整形DATA!J74</f>
        <v>0</v>
      </c>
      <c r="F12" s="101">
        <f>整形DATA!J75</f>
        <v>0</v>
      </c>
      <c r="G12" s="101">
        <f>整形DATA!J76</f>
        <v>0</v>
      </c>
      <c r="H12" s="101">
        <f>整形DATA!J77</f>
        <v>0</v>
      </c>
      <c r="I12" s="101">
        <f>整形DATA!J78</f>
        <v>0</v>
      </c>
      <c r="J12" s="101">
        <f>整形DATA!J79</f>
        <v>0</v>
      </c>
      <c r="K12" s="101">
        <f>整形DATA!J80</f>
        <v>0</v>
      </c>
      <c r="L12" s="101">
        <f>整形DATA!J81</f>
        <v>0</v>
      </c>
      <c r="M12" s="101">
        <f>整形DATA!J82</f>
        <v>0</v>
      </c>
      <c r="N12" s="101">
        <f>整形DATA!J83</f>
        <v>0</v>
      </c>
      <c r="O12" s="101">
        <f t="shared" si="2"/>
        <v>0</v>
      </c>
      <c r="Q12" s="104" t="s">
        <v>62</v>
      </c>
      <c r="R12" s="138">
        <f>R11/R4</f>
        <v>0.8136151523469668</v>
      </c>
    </row>
    <row r="13" spans="1:18">
      <c r="A13" s="104">
        <v>7</v>
      </c>
      <c r="B13" s="112">
        <f t="shared" si="1"/>
        <v>43952</v>
      </c>
      <c r="C13" s="101">
        <f>整形DATA!J84</f>
        <v>0</v>
      </c>
      <c r="D13" s="101">
        <f>整形DATA!J85</f>
        <v>0</v>
      </c>
      <c r="E13" s="101">
        <f>整形DATA!J86</f>
        <v>0</v>
      </c>
      <c r="F13" s="101">
        <f>整形DATA!J87</f>
        <v>0</v>
      </c>
      <c r="G13" s="101">
        <f>整形DATA!J88</f>
        <v>0</v>
      </c>
      <c r="H13" s="101">
        <f>整形DATA!J89</f>
        <v>0</v>
      </c>
      <c r="I13" s="101">
        <f>整形DATA!J90</f>
        <v>0</v>
      </c>
      <c r="J13" s="101">
        <f>整形DATA!J91</f>
        <v>0</v>
      </c>
      <c r="K13" s="101">
        <f>整形DATA!J92</f>
        <v>0</v>
      </c>
      <c r="L13" s="101">
        <f>整形DATA!J93</f>
        <v>0</v>
      </c>
      <c r="M13" s="101">
        <f>整形DATA!J94</f>
        <v>0</v>
      </c>
      <c r="N13" s="101">
        <f>整形DATA!J95</f>
        <v>0</v>
      </c>
      <c r="O13" s="101">
        <f t="shared" si="2"/>
        <v>0</v>
      </c>
    </row>
    <row r="14" spans="1:18">
      <c r="A14" s="104">
        <v>8</v>
      </c>
      <c r="B14" s="112">
        <f t="shared" si="1"/>
        <v>44317</v>
      </c>
      <c r="C14" s="101">
        <f>整形DATA!J96</f>
        <v>0</v>
      </c>
      <c r="D14" s="101">
        <f>整形DATA!J97</f>
        <v>0</v>
      </c>
      <c r="E14" s="101">
        <f>整形DATA!J98</f>
        <v>0</v>
      </c>
      <c r="F14" s="101">
        <f>整形DATA!J99</f>
        <v>0</v>
      </c>
      <c r="G14" s="101">
        <f>整形DATA!J100</f>
        <v>0</v>
      </c>
      <c r="H14" s="101">
        <f>整形DATA!J101</f>
        <v>0</v>
      </c>
      <c r="I14" s="101">
        <f>整形DATA!J102</f>
        <v>0</v>
      </c>
      <c r="J14" s="101">
        <f>整形DATA!J103</f>
        <v>0</v>
      </c>
      <c r="K14" s="101">
        <f>整形DATA!J104</f>
        <v>0</v>
      </c>
      <c r="L14" s="101">
        <f>整形DATA!J105</f>
        <v>0</v>
      </c>
      <c r="M14" s="101">
        <f>整形DATA!J106</f>
        <v>0</v>
      </c>
      <c r="N14" s="101">
        <f>整形DATA!J107</f>
        <v>0</v>
      </c>
      <c r="O14" s="101">
        <f t="shared" si="2"/>
        <v>0</v>
      </c>
      <c r="Q14" s="105" t="str">
        <f>TEXT(N1,"YYYY年M月在庫")</f>
        <v>2017年9月在庫</v>
      </c>
      <c r="R14" s="101">
        <f>整形DATA!Q8</f>
        <v>1343</v>
      </c>
    </row>
    <row r="15" spans="1:18">
      <c r="A15" s="104">
        <v>9</v>
      </c>
      <c r="B15" s="112">
        <f t="shared" si="1"/>
        <v>44682</v>
      </c>
      <c r="C15" s="101">
        <f>整形DATA!J108</f>
        <v>0</v>
      </c>
      <c r="D15" s="101">
        <f>整形DATA!J109</f>
        <v>0</v>
      </c>
      <c r="E15" s="101">
        <f>整形DATA!J110</f>
        <v>0</v>
      </c>
      <c r="F15" s="101">
        <f>整形DATA!J111</f>
        <v>0</v>
      </c>
      <c r="G15" s="101">
        <f>整形DATA!J112</f>
        <v>0</v>
      </c>
      <c r="H15" s="101">
        <f>整形DATA!J113</f>
        <v>0</v>
      </c>
      <c r="I15" s="101">
        <f>整形DATA!J114</f>
        <v>0</v>
      </c>
      <c r="J15" s="101">
        <f>整形DATA!J115</f>
        <v>0</v>
      </c>
      <c r="K15" s="101">
        <f>整形DATA!J116</f>
        <v>0</v>
      </c>
      <c r="L15" s="101">
        <f>整形DATA!J117</f>
        <v>0</v>
      </c>
      <c r="M15" s="101">
        <f>整形DATA!J118</f>
        <v>0</v>
      </c>
      <c r="N15" s="101">
        <f>整形DATA!J119</f>
        <v>0</v>
      </c>
      <c r="O15" s="101">
        <f>SUM(C15:N15)</f>
        <v>0</v>
      </c>
    </row>
    <row r="16" spans="1:18">
      <c r="A16" s="104">
        <v>10</v>
      </c>
      <c r="B16" s="112">
        <f t="shared" si="1"/>
        <v>45047</v>
      </c>
      <c r="C16" s="101">
        <f>整形DATA!J120</f>
        <v>0</v>
      </c>
      <c r="D16" s="101">
        <f>整形DATA!J121</f>
        <v>0</v>
      </c>
      <c r="E16" s="101">
        <f>整形DATA!J122</f>
        <v>0</v>
      </c>
      <c r="F16" s="101">
        <f>整形DATA!J123</f>
        <v>0</v>
      </c>
      <c r="G16" s="101">
        <f>整形DATA!J124</f>
        <v>0</v>
      </c>
      <c r="H16" s="101">
        <f>整形DATA!J125</f>
        <v>0</v>
      </c>
      <c r="I16" s="101">
        <f>整形DATA!J126</f>
        <v>0</v>
      </c>
      <c r="J16" s="101">
        <f>整形DATA!J127</f>
        <v>0</v>
      </c>
      <c r="K16" s="101">
        <f>整形DATA!J128</f>
        <v>0</v>
      </c>
      <c r="L16" s="101">
        <f>整形DATA!J129</f>
        <v>0</v>
      </c>
      <c r="M16" s="101">
        <f>整形DATA!J130</f>
        <v>0</v>
      </c>
      <c r="N16" s="101">
        <f>整形DATA!J131</f>
        <v>0</v>
      </c>
      <c r="O16" s="101">
        <f>SUM(C16:N16)</f>
        <v>0</v>
      </c>
      <c r="R16" s="99"/>
    </row>
    <row r="17" spans="1:18"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3" t="s">
        <v>25</v>
      </c>
      <c r="O17" s="101">
        <f>SUM(O7:O16)</f>
        <v>3643</v>
      </c>
      <c r="R17" s="101"/>
    </row>
    <row r="18" spans="1:18">
      <c r="B18" s="104" t="s">
        <v>26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3"/>
      <c r="O18" s="101"/>
    </row>
    <row r="19" spans="1:18">
      <c r="B19" s="101" t="s">
        <v>61</v>
      </c>
      <c r="C19" s="107" t="str">
        <f>C6</f>
        <v>5月</v>
      </c>
      <c r="D19" s="107" t="str">
        <f t="shared" ref="D19:N19" si="3">D6</f>
        <v>6月</v>
      </c>
      <c r="E19" s="107" t="str">
        <f t="shared" si="3"/>
        <v>7月</v>
      </c>
      <c r="F19" s="107" t="str">
        <f t="shared" si="3"/>
        <v>8月</v>
      </c>
      <c r="G19" s="107" t="str">
        <f t="shared" si="3"/>
        <v>9月</v>
      </c>
      <c r="H19" s="107" t="str">
        <f t="shared" si="3"/>
        <v>10月</v>
      </c>
      <c r="I19" s="107" t="str">
        <f t="shared" si="3"/>
        <v>11月</v>
      </c>
      <c r="J19" s="107" t="str">
        <f t="shared" si="3"/>
        <v>12月</v>
      </c>
      <c r="K19" s="107" t="str">
        <f t="shared" si="3"/>
        <v>1月</v>
      </c>
      <c r="L19" s="107" t="str">
        <f t="shared" si="3"/>
        <v>2月</v>
      </c>
      <c r="M19" s="107" t="str">
        <f t="shared" si="3"/>
        <v>3月</v>
      </c>
      <c r="N19" s="107" t="str">
        <f t="shared" si="3"/>
        <v>4月</v>
      </c>
      <c r="O19" s="102" t="s">
        <v>23</v>
      </c>
      <c r="Q19" s="99">
        <f>SUM(F7:N7)</f>
        <v>659</v>
      </c>
    </row>
    <row r="20" spans="1:18">
      <c r="A20" s="104">
        <v>1</v>
      </c>
      <c r="B20" s="112">
        <f>B7</f>
        <v>41760</v>
      </c>
      <c r="C20" s="101">
        <f>整形DATA!I12</f>
        <v>12</v>
      </c>
      <c r="D20" s="101">
        <f>整形DATA!I13</f>
        <v>200</v>
      </c>
      <c r="E20" s="101">
        <f>整形DATA!I14</f>
        <v>190</v>
      </c>
      <c r="F20" s="101">
        <f>整形DATA!I15</f>
        <v>163</v>
      </c>
      <c r="G20" s="101">
        <f>整形DATA!I16</f>
        <v>110</v>
      </c>
      <c r="H20" s="101">
        <f>整形DATA!I17</f>
        <v>121</v>
      </c>
      <c r="I20" s="101">
        <f>整形DATA!I18</f>
        <v>79</v>
      </c>
      <c r="J20" s="101">
        <f>整形DATA!I19</f>
        <v>97</v>
      </c>
      <c r="K20" s="101">
        <f>整形DATA!I20</f>
        <v>81</v>
      </c>
      <c r="L20" s="101">
        <f>整形DATA!I21</f>
        <v>96</v>
      </c>
      <c r="M20" s="101">
        <f>整形DATA!I22</f>
        <v>94</v>
      </c>
      <c r="N20" s="101">
        <f>整形DATA!I23</f>
        <v>118</v>
      </c>
      <c r="O20" s="101">
        <f>SUM(C20:N20)</f>
        <v>1361</v>
      </c>
      <c r="Q20" s="99">
        <f>SUM(F20:N20)</f>
        <v>959</v>
      </c>
    </row>
    <row r="21" spans="1:18">
      <c r="A21" s="104">
        <v>2</v>
      </c>
      <c r="B21" s="112">
        <f t="shared" ref="B21:B29" si="4">B8</f>
        <v>42125</v>
      </c>
      <c r="C21" s="101">
        <f>整形DATA!I24</f>
        <v>99</v>
      </c>
      <c r="D21" s="101">
        <f>整形DATA!I25</f>
        <v>79</v>
      </c>
      <c r="E21" s="101">
        <f>整形DATA!I26</f>
        <v>95</v>
      </c>
      <c r="F21" s="101">
        <f>整形DATA!I27</f>
        <v>98</v>
      </c>
      <c r="G21" s="101">
        <f>整形DATA!I28</f>
        <v>85</v>
      </c>
      <c r="H21" s="101">
        <f>整形DATA!I29</f>
        <v>69</v>
      </c>
      <c r="I21" s="101">
        <f>整形DATA!I30</f>
        <v>60</v>
      </c>
      <c r="J21" s="101">
        <f>整形DATA!I31</f>
        <v>62</v>
      </c>
      <c r="K21" s="101">
        <f>整形DATA!I32</f>
        <v>71</v>
      </c>
      <c r="L21" s="101">
        <f>整形DATA!I33</f>
        <v>58</v>
      </c>
      <c r="M21" s="101">
        <f>整形DATA!I34</f>
        <v>62</v>
      </c>
      <c r="N21" s="101">
        <f>整形DATA!I35</f>
        <v>66</v>
      </c>
      <c r="O21" s="101">
        <f t="shared" ref="O21:O27" si="5">SUM(C21:N21)</f>
        <v>904</v>
      </c>
    </row>
    <row r="22" spans="1:18">
      <c r="A22" s="104">
        <v>3</v>
      </c>
      <c r="B22" s="112">
        <f t="shared" si="4"/>
        <v>42491</v>
      </c>
      <c r="C22" s="101">
        <f>整形DATA!I36</f>
        <v>50</v>
      </c>
      <c r="D22" s="101">
        <f>整形DATA!I37</f>
        <v>48</v>
      </c>
      <c r="E22" s="101">
        <f>整形DATA!I38</f>
        <v>62</v>
      </c>
      <c r="F22" s="101">
        <f>整形DATA!I39</f>
        <v>58</v>
      </c>
      <c r="G22" s="101">
        <f>整形DATA!I40</f>
        <v>41</v>
      </c>
      <c r="H22" s="101">
        <f>整形DATA!I41</f>
        <v>32</v>
      </c>
      <c r="I22" s="101">
        <f>整形DATA!I42</f>
        <v>30</v>
      </c>
      <c r="J22" s="101">
        <f>整形DATA!I43</f>
        <v>33</v>
      </c>
      <c r="K22" s="101">
        <f>整形DATA!I44</f>
        <v>21</v>
      </c>
      <c r="L22" s="101">
        <f>整形DATA!I45</f>
        <v>25</v>
      </c>
      <c r="M22" s="101">
        <f>整形DATA!I46</f>
        <v>45</v>
      </c>
      <c r="N22" s="101">
        <f>整形DATA!I47</f>
        <v>53</v>
      </c>
      <c r="O22" s="101">
        <f t="shared" si="5"/>
        <v>498</v>
      </c>
      <c r="P22" s="101"/>
    </row>
    <row r="23" spans="1:18">
      <c r="A23" s="104">
        <v>4</v>
      </c>
      <c r="B23" s="112">
        <f t="shared" si="4"/>
        <v>42856</v>
      </c>
      <c r="C23" s="101">
        <f>整形DATA!I48</f>
        <v>30</v>
      </c>
      <c r="D23" s="101">
        <f>整形DATA!I49</f>
        <v>47</v>
      </c>
      <c r="E23" s="101">
        <f>整形DATA!I50</f>
        <v>37</v>
      </c>
      <c r="F23" s="101">
        <f>整形DATA!I51</f>
        <v>46</v>
      </c>
      <c r="G23" s="101">
        <f>整形DATA!I52</f>
        <v>41</v>
      </c>
      <c r="H23" s="101">
        <f>整形DATA!I53</f>
        <v>0</v>
      </c>
      <c r="I23" s="101">
        <f>整形DATA!I54</f>
        <v>0</v>
      </c>
      <c r="J23" s="101">
        <f>整形DATA!I55</f>
        <v>0</v>
      </c>
      <c r="K23" s="101">
        <f>整形DATA!I56</f>
        <v>0</v>
      </c>
      <c r="L23" s="101">
        <f>整形DATA!I57</f>
        <v>0</v>
      </c>
      <c r="M23" s="101">
        <f>整形DATA!I58</f>
        <v>0</v>
      </c>
      <c r="N23" s="101">
        <f>整形DATA!I59</f>
        <v>0</v>
      </c>
      <c r="O23" s="101">
        <f t="shared" si="5"/>
        <v>201</v>
      </c>
      <c r="P23" s="101"/>
    </row>
    <row r="24" spans="1:18">
      <c r="A24" s="104">
        <v>5</v>
      </c>
      <c r="B24" s="112">
        <f t="shared" si="4"/>
        <v>43221</v>
      </c>
      <c r="C24" s="101">
        <f>整形DATA!I60</f>
        <v>0</v>
      </c>
      <c r="D24" s="101">
        <f>整形DATA!I61</f>
        <v>0</v>
      </c>
      <c r="E24" s="101">
        <f>整形DATA!I62</f>
        <v>0</v>
      </c>
      <c r="F24" s="101">
        <f>整形DATA!I63</f>
        <v>0</v>
      </c>
      <c r="G24" s="101">
        <f>整形DATA!I64</f>
        <v>0</v>
      </c>
      <c r="H24" s="101">
        <f>整形DATA!I65</f>
        <v>0</v>
      </c>
      <c r="I24" s="101">
        <f>整形DATA!I66</f>
        <v>0</v>
      </c>
      <c r="J24" s="101">
        <f>整形DATA!I67</f>
        <v>0</v>
      </c>
      <c r="K24" s="101">
        <f>整形DATA!I68</f>
        <v>0</v>
      </c>
      <c r="L24" s="101">
        <f>整形DATA!I69</f>
        <v>0</v>
      </c>
      <c r="M24" s="101">
        <f>整形DATA!I70</f>
        <v>0</v>
      </c>
      <c r="N24" s="101">
        <f>整形DATA!I71</f>
        <v>0</v>
      </c>
      <c r="O24" s="101">
        <f t="shared" si="5"/>
        <v>0</v>
      </c>
      <c r="P24" s="101"/>
    </row>
    <row r="25" spans="1:18">
      <c r="A25" s="104">
        <v>6</v>
      </c>
      <c r="B25" s="112">
        <f t="shared" si="4"/>
        <v>43586</v>
      </c>
      <c r="C25" s="101">
        <f>整形DATA!I72</f>
        <v>0</v>
      </c>
      <c r="D25" s="101">
        <f>整形DATA!I73</f>
        <v>0</v>
      </c>
      <c r="E25" s="101">
        <f>整形DATA!I74</f>
        <v>0</v>
      </c>
      <c r="F25" s="101">
        <f>整形DATA!I75</f>
        <v>0</v>
      </c>
      <c r="G25" s="101">
        <f>整形DATA!I76</f>
        <v>0</v>
      </c>
      <c r="H25" s="101">
        <f>整形DATA!I77</f>
        <v>0</v>
      </c>
      <c r="I25" s="101">
        <f>整形DATA!I78</f>
        <v>0</v>
      </c>
      <c r="J25" s="101">
        <f>整形DATA!I79</f>
        <v>0</v>
      </c>
      <c r="K25" s="101">
        <f>整形DATA!I80</f>
        <v>0</v>
      </c>
      <c r="L25" s="101">
        <f>整形DATA!I81</f>
        <v>0</v>
      </c>
      <c r="M25" s="101">
        <f>整形DATA!I82</f>
        <v>0</v>
      </c>
      <c r="N25" s="101">
        <f>整形DATA!I83</f>
        <v>0</v>
      </c>
      <c r="O25" s="101">
        <f t="shared" si="5"/>
        <v>0</v>
      </c>
      <c r="P25" s="101"/>
    </row>
    <row r="26" spans="1:18">
      <c r="A26" s="104">
        <v>7</v>
      </c>
      <c r="B26" s="112">
        <f t="shared" si="4"/>
        <v>43952</v>
      </c>
      <c r="C26" s="101">
        <f>整形DATA!I84</f>
        <v>0</v>
      </c>
      <c r="D26" s="101">
        <f>整形DATA!I85</f>
        <v>0</v>
      </c>
      <c r="E26" s="101">
        <f>整形DATA!I86</f>
        <v>0</v>
      </c>
      <c r="F26" s="101">
        <f>整形DATA!I87</f>
        <v>0</v>
      </c>
      <c r="G26" s="101">
        <f>整形DATA!I88</f>
        <v>0</v>
      </c>
      <c r="H26" s="101">
        <f>整形DATA!I89</f>
        <v>0</v>
      </c>
      <c r="I26" s="101">
        <f>整形DATA!I90</f>
        <v>0</v>
      </c>
      <c r="J26" s="101">
        <f>整形DATA!I91</f>
        <v>0</v>
      </c>
      <c r="K26" s="101">
        <f>整形DATA!I92</f>
        <v>0</v>
      </c>
      <c r="L26" s="101">
        <f>整形DATA!I93</f>
        <v>0</v>
      </c>
      <c r="M26" s="101">
        <f>整形DATA!I94</f>
        <v>0</v>
      </c>
      <c r="N26" s="101">
        <f>整形DATA!I95</f>
        <v>0</v>
      </c>
      <c r="O26" s="101">
        <f t="shared" si="5"/>
        <v>0</v>
      </c>
      <c r="P26" s="101"/>
    </row>
    <row r="27" spans="1:18">
      <c r="A27" s="104">
        <v>8</v>
      </c>
      <c r="B27" s="112">
        <f t="shared" si="4"/>
        <v>44317</v>
      </c>
      <c r="C27" s="101">
        <f>整形DATA!I96</f>
        <v>0</v>
      </c>
      <c r="D27" s="101">
        <f>整形DATA!I97</f>
        <v>0</v>
      </c>
      <c r="E27" s="101">
        <f>整形DATA!I98</f>
        <v>0</v>
      </c>
      <c r="F27" s="101">
        <f>整形DATA!I99</f>
        <v>0</v>
      </c>
      <c r="G27" s="101">
        <f>整形DATA!I100</f>
        <v>0</v>
      </c>
      <c r="H27" s="101">
        <f>整形DATA!I101</f>
        <v>0</v>
      </c>
      <c r="I27" s="101">
        <f>整形DATA!I102</f>
        <v>0</v>
      </c>
      <c r="J27" s="101">
        <f>整形DATA!I103</f>
        <v>0</v>
      </c>
      <c r="K27" s="101">
        <f>整形DATA!I104</f>
        <v>0</v>
      </c>
      <c r="L27" s="101">
        <f>整形DATA!I105</f>
        <v>0</v>
      </c>
      <c r="M27" s="101">
        <f>整形DATA!I106</f>
        <v>0</v>
      </c>
      <c r="N27" s="101">
        <f>整形DATA!I107</f>
        <v>0</v>
      </c>
      <c r="O27" s="101">
        <f t="shared" si="5"/>
        <v>0</v>
      </c>
      <c r="P27" s="101"/>
    </row>
    <row r="28" spans="1:18">
      <c r="A28" s="104">
        <v>9</v>
      </c>
      <c r="B28" s="112">
        <f t="shared" si="4"/>
        <v>44682</v>
      </c>
      <c r="C28" s="101">
        <f>整形DATA!I108</f>
        <v>0</v>
      </c>
      <c r="D28" s="101">
        <f>整形DATA!I109</f>
        <v>0</v>
      </c>
      <c r="E28" s="101">
        <f>整形DATA!I110</f>
        <v>0</v>
      </c>
      <c r="F28" s="101">
        <f>整形DATA!I111</f>
        <v>0</v>
      </c>
      <c r="G28" s="101">
        <f>整形DATA!I112</f>
        <v>0</v>
      </c>
      <c r="H28" s="101">
        <f>整形DATA!I113</f>
        <v>0</v>
      </c>
      <c r="I28" s="101">
        <f>整形DATA!I114</f>
        <v>0</v>
      </c>
      <c r="J28" s="101">
        <f>整形DATA!I115</f>
        <v>0</v>
      </c>
      <c r="K28" s="101">
        <f>整形DATA!I116</f>
        <v>0</v>
      </c>
      <c r="L28" s="101">
        <f>整形DATA!I117</f>
        <v>0</v>
      </c>
      <c r="M28" s="101">
        <f>整形DATA!I118</f>
        <v>0</v>
      </c>
      <c r="N28" s="101">
        <f>整形DATA!I119</f>
        <v>0</v>
      </c>
      <c r="O28" s="101">
        <f>SUM(C28:N28)</f>
        <v>0</v>
      </c>
      <c r="P28" s="101"/>
    </row>
    <row r="29" spans="1:18">
      <c r="A29" s="104">
        <v>10</v>
      </c>
      <c r="B29" s="112">
        <f t="shared" si="4"/>
        <v>45047</v>
      </c>
      <c r="C29" s="101">
        <f>整形DATA!I120</f>
        <v>0</v>
      </c>
      <c r="D29" s="101">
        <f>整形DATA!I121</f>
        <v>0</v>
      </c>
      <c r="E29" s="101">
        <f>整形DATA!I122</f>
        <v>0</v>
      </c>
      <c r="F29" s="101">
        <f>整形DATA!I123</f>
        <v>0</v>
      </c>
      <c r="G29" s="101">
        <f>整形DATA!I124</f>
        <v>0</v>
      </c>
      <c r="H29" s="101">
        <f>整形DATA!I125</f>
        <v>0</v>
      </c>
      <c r="I29" s="101">
        <f>整形DATA!I126</f>
        <v>0</v>
      </c>
      <c r="J29" s="101">
        <f>整形DATA!I127</f>
        <v>0</v>
      </c>
      <c r="K29" s="101">
        <f>整形DATA!I128</f>
        <v>0</v>
      </c>
      <c r="L29" s="101">
        <f>整形DATA!I129</f>
        <v>0</v>
      </c>
      <c r="M29" s="101">
        <f>整形DATA!I130</f>
        <v>0</v>
      </c>
      <c r="N29" s="101">
        <f>整形DATA!I131</f>
        <v>0</v>
      </c>
      <c r="O29" s="101">
        <f>SUM(C29:N29)</f>
        <v>0</v>
      </c>
      <c r="P29" s="101"/>
    </row>
    <row r="30" spans="1:18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3" t="s">
        <v>27</v>
      </c>
      <c r="O30" s="101">
        <f>SUM(O20:O29)</f>
        <v>2964</v>
      </c>
      <c r="P30" s="101"/>
    </row>
    <row r="31" spans="1:18">
      <c r="B31" s="101" t="s">
        <v>28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1:18">
      <c r="B32" s="101" t="s">
        <v>61</v>
      </c>
      <c r="C32" s="107" t="str">
        <f>C19</f>
        <v>5月</v>
      </c>
      <c r="D32" s="107" t="str">
        <f t="shared" ref="D32:N32" si="6">D19</f>
        <v>6月</v>
      </c>
      <c r="E32" s="107" t="str">
        <f t="shared" si="6"/>
        <v>7月</v>
      </c>
      <c r="F32" s="107" t="str">
        <f t="shared" si="6"/>
        <v>8月</v>
      </c>
      <c r="G32" s="107" t="str">
        <f t="shared" si="6"/>
        <v>9月</v>
      </c>
      <c r="H32" s="107" t="str">
        <f t="shared" si="6"/>
        <v>10月</v>
      </c>
      <c r="I32" s="107" t="str">
        <f t="shared" si="6"/>
        <v>11月</v>
      </c>
      <c r="J32" s="107" t="str">
        <f t="shared" si="6"/>
        <v>12月</v>
      </c>
      <c r="K32" s="107" t="str">
        <f t="shared" si="6"/>
        <v>1月</v>
      </c>
      <c r="L32" s="107" t="str">
        <f t="shared" si="6"/>
        <v>2月</v>
      </c>
      <c r="M32" s="107" t="str">
        <f t="shared" si="6"/>
        <v>3月</v>
      </c>
      <c r="N32" s="107" t="str">
        <f t="shared" si="6"/>
        <v>4月</v>
      </c>
      <c r="O32" s="102" t="s">
        <v>23</v>
      </c>
    </row>
    <row r="33" spans="1:15">
      <c r="A33" s="104">
        <v>1</v>
      </c>
      <c r="B33" s="112">
        <f t="shared" ref="B33:B42" si="7">B20</f>
        <v>41760</v>
      </c>
      <c r="C33" s="101">
        <f>整形DATA!C12</f>
        <v>1310</v>
      </c>
      <c r="D33" s="101">
        <f>整形DATA!C13</f>
        <v>172</v>
      </c>
      <c r="E33" s="101">
        <f>整形DATA!C14</f>
        <v>259</v>
      </c>
      <c r="F33" s="101">
        <f>整形DATA!C15</f>
        <v>162</v>
      </c>
      <c r="G33" s="101">
        <f>整形DATA!C16</f>
        <v>101</v>
      </c>
      <c r="H33" s="101">
        <f>整形DATA!C17</f>
        <v>171</v>
      </c>
      <c r="I33" s="101">
        <f>整形DATA!C18</f>
        <v>92</v>
      </c>
      <c r="J33" s="101">
        <f>整形DATA!C19</f>
        <v>61</v>
      </c>
      <c r="K33" s="101">
        <f>整形DATA!C20</f>
        <v>106</v>
      </c>
      <c r="L33" s="101">
        <f>整形DATA!C21</f>
        <v>163</v>
      </c>
      <c r="M33" s="101">
        <f>整形DATA!C22</f>
        <v>92</v>
      </c>
      <c r="N33" s="103">
        <f>整形DATA!C23</f>
        <v>147</v>
      </c>
      <c r="O33" s="101">
        <f>SUM(C33:N33)</f>
        <v>2836</v>
      </c>
    </row>
    <row r="34" spans="1:15">
      <c r="A34" s="104">
        <v>2</v>
      </c>
      <c r="B34" s="112">
        <f t="shared" si="7"/>
        <v>42125</v>
      </c>
      <c r="C34" s="101">
        <f>整形DATA!C24</f>
        <v>111</v>
      </c>
      <c r="D34" s="101">
        <f>整形DATA!C25</f>
        <v>88</v>
      </c>
      <c r="E34" s="101">
        <f>整形DATA!C26</f>
        <v>104</v>
      </c>
      <c r="F34" s="101">
        <f>整形DATA!C27</f>
        <v>111</v>
      </c>
      <c r="G34" s="101">
        <f>整形DATA!C28</f>
        <v>111</v>
      </c>
      <c r="H34" s="101">
        <f>整形DATA!C29</f>
        <v>114</v>
      </c>
      <c r="I34" s="101">
        <f>整形DATA!C30</f>
        <v>64</v>
      </c>
      <c r="J34" s="101">
        <f>整形DATA!C31</f>
        <v>66</v>
      </c>
      <c r="K34" s="101">
        <f>整形DATA!C32</f>
        <v>58</v>
      </c>
      <c r="L34" s="101">
        <f>整形DATA!C33</f>
        <v>151</v>
      </c>
      <c r="M34" s="101">
        <f>整形DATA!C34</f>
        <v>70</v>
      </c>
      <c r="N34" s="101">
        <f>整形DATA!C35</f>
        <v>54</v>
      </c>
      <c r="O34" s="101">
        <f t="shared" ref="O34:O42" si="8">SUM(C34:N34)</f>
        <v>1102</v>
      </c>
    </row>
    <row r="35" spans="1:15">
      <c r="A35" s="104">
        <v>3</v>
      </c>
      <c r="B35" s="112">
        <f t="shared" si="7"/>
        <v>42491</v>
      </c>
      <c r="C35" s="101">
        <f>整形DATA!C36</f>
        <v>94</v>
      </c>
      <c r="D35" s="101">
        <f>整形DATA!C37</f>
        <v>60</v>
      </c>
      <c r="E35" s="101">
        <f>整形DATA!C38</f>
        <v>74</v>
      </c>
      <c r="F35" s="101">
        <f>整形DATA!C39</f>
        <v>91</v>
      </c>
      <c r="G35" s="101">
        <f>整形DATA!C40</f>
        <v>55</v>
      </c>
      <c r="H35" s="101">
        <f>整形DATA!C41</f>
        <v>67</v>
      </c>
      <c r="I35" s="101">
        <f>整形DATA!C42</f>
        <v>45</v>
      </c>
      <c r="J35" s="101">
        <f>整形DATA!C43</f>
        <v>21</v>
      </c>
      <c r="K35" s="101">
        <f>整形DATA!C44</f>
        <v>40</v>
      </c>
      <c r="L35" s="101">
        <f>整形DATA!C45</f>
        <v>142</v>
      </c>
      <c r="M35" s="101">
        <f>整形DATA!C46</f>
        <v>33</v>
      </c>
      <c r="N35" s="101">
        <f>整形DATA!C47</f>
        <v>49</v>
      </c>
      <c r="O35" s="101">
        <f t="shared" si="8"/>
        <v>771</v>
      </c>
    </row>
    <row r="36" spans="1:15">
      <c r="A36" s="104">
        <v>4</v>
      </c>
      <c r="B36" s="112">
        <f t="shared" si="7"/>
        <v>42856</v>
      </c>
      <c r="C36" s="101">
        <f>整形DATA!C48</f>
        <v>30</v>
      </c>
      <c r="D36" s="101">
        <f>整形DATA!C49</f>
        <v>41</v>
      </c>
      <c r="E36" s="101">
        <f>整形DATA!C50</f>
        <v>34</v>
      </c>
      <c r="F36" s="101">
        <f>整形DATA!C51</f>
        <v>48</v>
      </c>
      <c r="G36" s="101">
        <f>整形DATA!C52</f>
        <v>52</v>
      </c>
      <c r="H36" s="101">
        <f>整形DATA!C53</f>
        <v>0</v>
      </c>
      <c r="I36" s="101">
        <f>整形DATA!C54</f>
        <v>0</v>
      </c>
      <c r="J36" s="101">
        <f>整形DATA!C55</f>
        <v>0</v>
      </c>
      <c r="K36" s="101">
        <f>整形DATA!C56</f>
        <v>0</v>
      </c>
      <c r="L36" s="101">
        <f>整形DATA!C57</f>
        <v>0</v>
      </c>
      <c r="M36" s="101">
        <f>整形DATA!C58</f>
        <v>0</v>
      </c>
      <c r="N36" s="101">
        <f>整形DATA!C59</f>
        <v>0</v>
      </c>
      <c r="O36" s="101">
        <f t="shared" si="8"/>
        <v>205</v>
      </c>
    </row>
    <row r="37" spans="1:15">
      <c r="A37" s="104">
        <v>5</v>
      </c>
      <c r="B37" s="112">
        <f t="shared" si="7"/>
        <v>43221</v>
      </c>
      <c r="C37" s="101">
        <f>整形DATA!C60</f>
        <v>0</v>
      </c>
      <c r="D37" s="101">
        <f>整形DATA!C61</f>
        <v>0</v>
      </c>
      <c r="E37" s="101">
        <f>整形DATA!C62</f>
        <v>0</v>
      </c>
      <c r="F37" s="101">
        <f>整形DATA!C63</f>
        <v>0</v>
      </c>
      <c r="G37" s="101">
        <f>整形DATA!C64</f>
        <v>0</v>
      </c>
      <c r="H37" s="101">
        <f>整形DATA!C65</f>
        <v>0</v>
      </c>
      <c r="I37" s="101">
        <f>整形DATA!C66</f>
        <v>0</v>
      </c>
      <c r="J37" s="101">
        <f>整形DATA!C67</f>
        <v>0</v>
      </c>
      <c r="K37" s="101">
        <f>整形DATA!C68</f>
        <v>0</v>
      </c>
      <c r="L37" s="101">
        <f>整形DATA!C69</f>
        <v>0</v>
      </c>
      <c r="M37" s="101">
        <f>整形DATA!C70</f>
        <v>0</v>
      </c>
      <c r="N37" s="101">
        <f>整形DATA!C71</f>
        <v>0</v>
      </c>
      <c r="O37" s="101">
        <f t="shared" si="8"/>
        <v>0</v>
      </c>
    </row>
    <row r="38" spans="1:15">
      <c r="A38" s="104">
        <v>6</v>
      </c>
      <c r="B38" s="112">
        <f t="shared" si="7"/>
        <v>43586</v>
      </c>
      <c r="C38" s="101">
        <f>整形DATA!C72</f>
        <v>0</v>
      </c>
      <c r="D38" s="101">
        <f>整形DATA!C73</f>
        <v>0</v>
      </c>
      <c r="E38" s="101">
        <f>整形DATA!C74</f>
        <v>0</v>
      </c>
      <c r="F38" s="101">
        <f>整形DATA!C75</f>
        <v>0</v>
      </c>
      <c r="G38" s="101">
        <f>整形DATA!C76</f>
        <v>0</v>
      </c>
      <c r="H38" s="101">
        <f>整形DATA!C77</f>
        <v>0</v>
      </c>
      <c r="I38" s="101">
        <f>整形DATA!C78</f>
        <v>0</v>
      </c>
      <c r="J38" s="101">
        <f>整形DATA!C79</f>
        <v>0</v>
      </c>
      <c r="K38" s="101">
        <f>整形DATA!C80</f>
        <v>0</v>
      </c>
      <c r="L38" s="101">
        <f>整形DATA!C81</f>
        <v>0</v>
      </c>
      <c r="M38" s="101">
        <f>整形DATA!C82</f>
        <v>0</v>
      </c>
      <c r="N38" s="101">
        <f>整形DATA!C83</f>
        <v>0</v>
      </c>
      <c r="O38" s="101">
        <f t="shared" si="8"/>
        <v>0</v>
      </c>
    </row>
    <row r="39" spans="1:15">
      <c r="A39" s="104">
        <v>7</v>
      </c>
      <c r="B39" s="112">
        <f t="shared" si="7"/>
        <v>43952</v>
      </c>
      <c r="C39" s="101">
        <f>整形DATA!C84</f>
        <v>0</v>
      </c>
      <c r="D39" s="101">
        <f>整形DATA!C85</f>
        <v>0</v>
      </c>
      <c r="E39" s="101">
        <f>整形DATA!C86</f>
        <v>0</v>
      </c>
      <c r="F39" s="101">
        <f>整形DATA!C87</f>
        <v>0</v>
      </c>
      <c r="G39" s="101">
        <f>整形DATA!C88</f>
        <v>0</v>
      </c>
      <c r="H39" s="101">
        <f>整形DATA!C89</f>
        <v>0</v>
      </c>
      <c r="I39" s="101">
        <f>整形DATA!C90</f>
        <v>0</v>
      </c>
      <c r="J39" s="101">
        <f>整形DATA!C91</f>
        <v>0</v>
      </c>
      <c r="K39" s="101">
        <f>整形DATA!C92</f>
        <v>0</v>
      </c>
      <c r="L39" s="101">
        <f>整形DATA!C93</f>
        <v>0</v>
      </c>
      <c r="M39" s="101">
        <f>整形DATA!C94</f>
        <v>0</v>
      </c>
      <c r="N39" s="101">
        <f>整形DATA!C95</f>
        <v>0</v>
      </c>
      <c r="O39" s="101">
        <f t="shared" si="8"/>
        <v>0</v>
      </c>
    </row>
    <row r="40" spans="1:15">
      <c r="A40" s="104">
        <v>8</v>
      </c>
      <c r="B40" s="112">
        <f t="shared" si="7"/>
        <v>44317</v>
      </c>
      <c r="C40" s="101">
        <f>整形DATA!C96</f>
        <v>0</v>
      </c>
      <c r="D40" s="101">
        <f>整形DATA!C97</f>
        <v>0</v>
      </c>
      <c r="E40" s="101">
        <f>整形DATA!C98</f>
        <v>0</v>
      </c>
      <c r="F40" s="101">
        <f>整形DATA!C99</f>
        <v>0</v>
      </c>
      <c r="G40" s="101">
        <f>整形DATA!C100</f>
        <v>0</v>
      </c>
      <c r="H40" s="101">
        <f>整形DATA!C101</f>
        <v>0</v>
      </c>
      <c r="I40" s="101">
        <f>整形DATA!C102</f>
        <v>0</v>
      </c>
      <c r="J40" s="101">
        <f>整形DATA!C103</f>
        <v>0</v>
      </c>
      <c r="K40" s="101">
        <f>整形DATA!C104</f>
        <v>0</v>
      </c>
      <c r="L40" s="101">
        <f>整形DATA!C105</f>
        <v>0</v>
      </c>
      <c r="M40" s="101">
        <f>整形DATA!C106</f>
        <v>0</v>
      </c>
      <c r="N40" s="101">
        <f>整形DATA!C107</f>
        <v>0</v>
      </c>
      <c r="O40" s="101">
        <f t="shared" si="8"/>
        <v>0</v>
      </c>
    </row>
    <row r="41" spans="1:15">
      <c r="A41" s="104">
        <v>9</v>
      </c>
      <c r="B41" s="112">
        <f t="shared" si="7"/>
        <v>44682</v>
      </c>
      <c r="C41" s="101">
        <f>整形DATA!C108</f>
        <v>0</v>
      </c>
      <c r="D41" s="101">
        <f>整形DATA!C109</f>
        <v>0</v>
      </c>
      <c r="E41" s="101">
        <f>整形DATA!C110</f>
        <v>0</v>
      </c>
      <c r="F41" s="101">
        <f>整形DATA!C111</f>
        <v>0</v>
      </c>
      <c r="G41" s="101">
        <f>整形DATA!C112</f>
        <v>0</v>
      </c>
      <c r="H41" s="101">
        <f>整形DATA!C113</f>
        <v>0</v>
      </c>
      <c r="I41" s="101">
        <f>整形DATA!C114</f>
        <v>0</v>
      </c>
      <c r="J41" s="101">
        <f>整形DATA!C115</f>
        <v>0</v>
      </c>
      <c r="K41" s="101">
        <f>整形DATA!C116</f>
        <v>0</v>
      </c>
      <c r="L41" s="101">
        <f>整形DATA!C117</f>
        <v>0</v>
      </c>
      <c r="M41" s="101">
        <f>整形DATA!C118</f>
        <v>0</v>
      </c>
      <c r="N41" s="101">
        <f>整形DATA!C119</f>
        <v>0</v>
      </c>
      <c r="O41" s="101">
        <f t="shared" si="8"/>
        <v>0</v>
      </c>
    </row>
    <row r="42" spans="1:15">
      <c r="A42" s="104">
        <v>10</v>
      </c>
      <c r="B42" s="112">
        <f t="shared" si="7"/>
        <v>45047</v>
      </c>
      <c r="C42" s="101">
        <f>整形DATA!C120</f>
        <v>0</v>
      </c>
      <c r="D42" s="101">
        <f>整形DATA!C121</f>
        <v>0</v>
      </c>
      <c r="E42" s="101">
        <f>整形DATA!C122</f>
        <v>0</v>
      </c>
      <c r="F42" s="101">
        <f>整形DATA!C123</f>
        <v>0</v>
      </c>
      <c r="G42" s="101">
        <f>整形DATA!C124</f>
        <v>0</v>
      </c>
      <c r="H42" s="101">
        <f>整形DATA!C125</f>
        <v>0</v>
      </c>
      <c r="I42" s="101">
        <f>整形DATA!C126</f>
        <v>0</v>
      </c>
      <c r="J42" s="101">
        <f>整形DATA!C127</f>
        <v>0</v>
      </c>
      <c r="K42" s="101">
        <f>整形DATA!C128</f>
        <v>0</v>
      </c>
      <c r="L42" s="101">
        <f>整形DATA!C129</f>
        <v>0</v>
      </c>
      <c r="M42" s="101">
        <f>整形DATA!C130</f>
        <v>0</v>
      </c>
      <c r="N42" s="101">
        <f>整形DATA!C131</f>
        <v>0</v>
      </c>
      <c r="O42" s="101">
        <f t="shared" si="8"/>
        <v>0</v>
      </c>
    </row>
    <row r="43" spans="1:15"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3" t="s">
        <v>29</v>
      </c>
      <c r="O43" s="101">
        <f>SUM(O33:O42)</f>
        <v>4914</v>
      </c>
    </row>
    <row r="44" spans="1:15">
      <c r="B44" s="104" t="s">
        <v>30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1:15">
      <c r="B45" s="101" t="s">
        <v>61</v>
      </c>
      <c r="C45" s="107" t="str">
        <f>C32</f>
        <v>5月</v>
      </c>
      <c r="D45" s="107" t="str">
        <f t="shared" ref="D45:N45" si="9">D32</f>
        <v>6月</v>
      </c>
      <c r="E45" s="107" t="str">
        <f t="shared" si="9"/>
        <v>7月</v>
      </c>
      <c r="F45" s="107" t="str">
        <f t="shared" si="9"/>
        <v>8月</v>
      </c>
      <c r="G45" s="107" t="str">
        <f t="shared" si="9"/>
        <v>9月</v>
      </c>
      <c r="H45" s="107" t="str">
        <f t="shared" si="9"/>
        <v>10月</v>
      </c>
      <c r="I45" s="107" t="str">
        <f t="shared" si="9"/>
        <v>11月</v>
      </c>
      <c r="J45" s="107" t="str">
        <f t="shared" si="9"/>
        <v>12月</v>
      </c>
      <c r="K45" s="107" t="str">
        <f t="shared" si="9"/>
        <v>1月</v>
      </c>
      <c r="L45" s="107" t="str">
        <f t="shared" si="9"/>
        <v>2月</v>
      </c>
      <c r="M45" s="107" t="str">
        <f t="shared" si="9"/>
        <v>3月</v>
      </c>
      <c r="N45" s="107" t="str">
        <f t="shared" si="9"/>
        <v>4月</v>
      </c>
      <c r="O45" s="102" t="s">
        <v>23</v>
      </c>
    </row>
    <row r="46" spans="1:15">
      <c r="A46" s="104">
        <v>1</v>
      </c>
      <c r="B46" s="112">
        <f t="shared" ref="B46:B55" si="10">B33</f>
        <v>41760</v>
      </c>
      <c r="C46" s="101">
        <f>整形DATA!D12</f>
        <v>0</v>
      </c>
      <c r="D46" s="101">
        <f>整形DATA!D13</f>
        <v>37</v>
      </c>
      <c r="E46" s="101">
        <f>整形DATA!D14</f>
        <v>98</v>
      </c>
      <c r="F46" s="101">
        <f>整形DATA!D15</f>
        <v>80</v>
      </c>
      <c r="G46" s="101">
        <f>整形DATA!D16</f>
        <v>71</v>
      </c>
      <c r="H46" s="101">
        <f>整形DATA!D17</f>
        <v>54</v>
      </c>
      <c r="I46" s="101">
        <f>整形DATA!D18</f>
        <v>26</v>
      </c>
      <c r="J46" s="101">
        <f>整形DATA!D19</f>
        <v>43</v>
      </c>
      <c r="K46" s="101">
        <f>整形DATA!D20</f>
        <v>39</v>
      </c>
      <c r="L46" s="101">
        <f>整形DATA!D21</f>
        <v>8</v>
      </c>
      <c r="M46" s="101">
        <f>整形DATA!D22</f>
        <v>88</v>
      </c>
      <c r="N46" s="101">
        <f>整形DATA!D23</f>
        <v>27</v>
      </c>
      <c r="O46" s="101">
        <f>SUM(C46:N46)</f>
        <v>571</v>
      </c>
    </row>
    <row r="47" spans="1:15">
      <c r="A47" s="104">
        <v>2</v>
      </c>
      <c r="B47" s="112">
        <f t="shared" si="10"/>
        <v>42125</v>
      </c>
      <c r="C47" s="101">
        <f>整形DATA!D24</f>
        <v>22</v>
      </c>
      <c r="D47" s="101">
        <f>整形DATA!D25</f>
        <v>27</v>
      </c>
      <c r="E47" s="101">
        <f>整形DATA!D26</f>
        <v>13</v>
      </c>
      <c r="F47" s="101">
        <f>整形DATA!D27</f>
        <v>29</v>
      </c>
      <c r="G47" s="101">
        <f>整形DATA!D28</f>
        <v>18</v>
      </c>
      <c r="H47" s="101">
        <f>整形DATA!D29</f>
        <v>24</v>
      </c>
      <c r="I47" s="101">
        <f>整形DATA!D30</f>
        <v>17</v>
      </c>
      <c r="J47" s="101">
        <f>整形DATA!D31</f>
        <v>29</v>
      </c>
      <c r="K47" s="101">
        <f>整形DATA!D32</f>
        <v>18</v>
      </c>
      <c r="L47" s="101">
        <f>整形DATA!D33</f>
        <v>4</v>
      </c>
      <c r="M47" s="101">
        <f>整形DATA!D34</f>
        <v>64</v>
      </c>
      <c r="N47" s="101">
        <f>整形DATA!D35</f>
        <v>35</v>
      </c>
      <c r="O47" s="101">
        <f t="shared" ref="O47:O55" si="11">SUM(C47:N47)</f>
        <v>300</v>
      </c>
    </row>
    <row r="48" spans="1:15">
      <c r="A48" s="104">
        <v>3</v>
      </c>
      <c r="B48" s="112">
        <f t="shared" si="10"/>
        <v>42491</v>
      </c>
      <c r="C48" s="101">
        <f>整形DATA!D36</f>
        <v>17</v>
      </c>
      <c r="D48" s="101">
        <f>整形DATA!D37</f>
        <v>21</v>
      </c>
      <c r="E48" s="101">
        <f>整形DATA!D38</f>
        <v>9</v>
      </c>
      <c r="F48" s="101">
        <f>整形DATA!D39</f>
        <v>16</v>
      </c>
      <c r="G48" s="101">
        <f>整形DATA!D40</f>
        <v>27</v>
      </c>
      <c r="H48" s="101">
        <f>整形DATA!D41</f>
        <v>7</v>
      </c>
      <c r="I48" s="101">
        <f>整形DATA!D42</f>
        <v>20</v>
      </c>
      <c r="J48" s="101">
        <f>整形DATA!D43</f>
        <v>30</v>
      </c>
      <c r="K48" s="101">
        <f>整形DATA!D44</f>
        <v>26</v>
      </c>
      <c r="L48" s="101">
        <f>整形DATA!D45</f>
        <v>26</v>
      </c>
      <c r="M48" s="101">
        <f>整形DATA!D46</f>
        <v>59</v>
      </c>
      <c r="N48" s="101">
        <f>整形DATA!D47</f>
        <v>37</v>
      </c>
      <c r="O48" s="101">
        <f t="shared" si="11"/>
        <v>295</v>
      </c>
    </row>
    <row r="49" spans="1:15">
      <c r="A49" s="104">
        <v>4</v>
      </c>
      <c r="B49" s="112">
        <f t="shared" si="10"/>
        <v>42856</v>
      </c>
      <c r="C49" s="101">
        <f>整形DATA!D48</f>
        <v>17</v>
      </c>
      <c r="D49" s="101">
        <f>整形DATA!D49</f>
        <v>49</v>
      </c>
      <c r="E49" s="101">
        <f>整形DATA!D50</f>
        <v>17</v>
      </c>
      <c r="F49" s="101">
        <f>整形DATA!D51</f>
        <v>9</v>
      </c>
      <c r="G49" s="101">
        <f>整形DATA!D52</f>
        <v>13</v>
      </c>
      <c r="H49" s="101">
        <f>整形DATA!D53</f>
        <v>0</v>
      </c>
      <c r="I49" s="101">
        <f>整形DATA!D54</f>
        <v>0</v>
      </c>
      <c r="J49" s="101">
        <f>整形DATA!D55</f>
        <v>0</v>
      </c>
      <c r="K49" s="101">
        <f>整形DATA!D56</f>
        <v>0</v>
      </c>
      <c r="L49" s="101">
        <f>整形DATA!D57</f>
        <v>0</v>
      </c>
      <c r="M49" s="101">
        <f>整形DATA!D58</f>
        <v>0</v>
      </c>
      <c r="N49" s="101">
        <f>整形DATA!D59</f>
        <v>0</v>
      </c>
      <c r="O49" s="101">
        <f t="shared" si="11"/>
        <v>105</v>
      </c>
    </row>
    <row r="50" spans="1:15">
      <c r="A50" s="104">
        <v>5</v>
      </c>
      <c r="B50" s="112">
        <f t="shared" si="10"/>
        <v>43221</v>
      </c>
      <c r="C50" s="101">
        <f>整形DATA!D60</f>
        <v>0</v>
      </c>
      <c r="D50" s="101">
        <f>整形DATA!D61</f>
        <v>0</v>
      </c>
      <c r="E50" s="101">
        <f>整形DATA!D62</f>
        <v>0</v>
      </c>
      <c r="F50" s="101">
        <f>整形DATA!D63</f>
        <v>0</v>
      </c>
      <c r="G50" s="101">
        <f>整形DATA!D64</f>
        <v>0</v>
      </c>
      <c r="H50" s="101">
        <f>整形DATA!D65</f>
        <v>0</v>
      </c>
      <c r="I50" s="101">
        <f>整形DATA!D66</f>
        <v>0</v>
      </c>
      <c r="J50" s="101">
        <f>整形DATA!D67</f>
        <v>0</v>
      </c>
      <c r="K50" s="101">
        <f>整形DATA!D68</f>
        <v>0</v>
      </c>
      <c r="L50" s="101">
        <f>整形DATA!D69</f>
        <v>0</v>
      </c>
      <c r="M50" s="101">
        <f>整形DATA!D70</f>
        <v>0</v>
      </c>
      <c r="N50" s="101">
        <f>整形DATA!D71</f>
        <v>0</v>
      </c>
      <c r="O50" s="101">
        <f t="shared" si="11"/>
        <v>0</v>
      </c>
    </row>
    <row r="51" spans="1:15">
      <c r="A51" s="104">
        <v>6</v>
      </c>
      <c r="B51" s="112">
        <f t="shared" si="10"/>
        <v>43586</v>
      </c>
      <c r="C51" s="101">
        <f>整形DATA!D72</f>
        <v>0</v>
      </c>
      <c r="D51" s="101">
        <f>整形DATA!D73</f>
        <v>0</v>
      </c>
      <c r="E51" s="101">
        <f>整形DATA!D74</f>
        <v>0</v>
      </c>
      <c r="F51" s="101">
        <f>整形DATA!D75</f>
        <v>0</v>
      </c>
      <c r="G51" s="101">
        <f>整形DATA!D76</f>
        <v>0</v>
      </c>
      <c r="H51" s="101">
        <f>整形DATA!D77</f>
        <v>0</v>
      </c>
      <c r="I51" s="101">
        <f>整形DATA!D78</f>
        <v>0</v>
      </c>
      <c r="J51" s="101">
        <f>整形DATA!D79</f>
        <v>0</v>
      </c>
      <c r="K51" s="101">
        <f>整形DATA!D80</f>
        <v>0</v>
      </c>
      <c r="L51" s="101">
        <f>整形DATA!D81</f>
        <v>0</v>
      </c>
      <c r="M51" s="101">
        <f>整形DATA!D82</f>
        <v>0</v>
      </c>
      <c r="N51" s="101">
        <f>整形DATA!D83</f>
        <v>0</v>
      </c>
      <c r="O51" s="101">
        <f t="shared" si="11"/>
        <v>0</v>
      </c>
    </row>
    <row r="52" spans="1:15">
      <c r="A52" s="104">
        <v>7</v>
      </c>
      <c r="B52" s="112">
        <f t="shared" si="10"/>
        <v>43952</v>
      </c>
      <c r="C52" s="101">
        <f>整形DATA!D84</f>
        <v>0</v>
      </c>
      <c r="D52" s="101">
        <f>整形DATA!D85</f>
        <v>0</v>
      </c>
      <c r="E52" s="101">
        <f>整形DATA!D86</f>
        <v>0</v>
      </c>
      <c r="F52" s="101">
        <f>整形DATA!D87</f>
        <v>0</v>
      </c>
      <c r="G52" s="101">
        <f>整形DATA!D88</f>
        <v>0</v>
      </c>
      <c r="H52" s="101">
        <f>整形DATA!D89</f>
        <v>0</v>
      </c>
      <c r="I52" s="101">
        <f>整形DATA!D90</f>
        <v>0</v>
      </c>
      <c r="J52" s="101">
        <f>整形DATA!D91</f>
        <v>0</v>
      </c>
      <c r="K52" s="101">
        <f>整形DATA!D92</f>
        <v>0</v>
      </c>
      <c r="L52" s="101">
        <f>整形DATA!D93</f>
        <v>0</v>
      </c>
      <c r="M52" s="101">
        <f>整形DATA!D94</f>
        <v>0</v>
      </c>
      <c r="N52" s="101">
        <f>整形DATA!D95</f>
        <v>0</v>
      </c>
      <c r="O52" s="101">
        <f t="shared" si="11"/>
        <v>0</v>
      </c>
    </row>
    <row r="53" spans="1:15">
      <c r="A53" s="104">
        <v>8</v>
      </c>
      <c r="B53" s="112">
        <f t="shared" si="10"/>
        <v>44317</v>
      </c>
      <c r="C53" s="101">
        <f>整形DATA!D96</f>
        <v>0</v>
      </c>
      <c r="D53" s="101">
        <f>整形DATA!D97</f>
        <v>0</v>
      </c>
      <c r="E53" s="101">
        <f>整形DATA!D98</f>
        <v>0</v>
      </c>
      <c r="F53" s="101">
        <f>整形DATA!D99</f>
        <v>0</v>
      </c>
      <c r="G53" s="101">
        <f>整形DATA!D100</f>
        <v>0</v>
      </c>
      <c r="H53" s="101">
        <f>整形DATA!D101</f>
        <v>0</v>
      </c>
      <c r="I53" s="101">
        <f>整形DATA!D102</f>
        <v>0</v>
      </c>
      <c r="J53" s="101">
        <f>整形DATA!D103</f>
        <v>0</v>
      </c>
      <c r="K53" s="101">
        <f>整形DATA!D104</f>
        <v>0</v>
      </c>
      <c r="L53" s="101">
        <f>整形DATA!D105</f>
        <v>0</v>
      </c>
      <c r="M53" s="101">
        <f>整形DATA!D106</f>
        <v>0</v>
      </c>
      <c r="N53" s="101">
        <f>整形DATA!D107</f>
        <v>0</v>
      </c>
      <c r="O53" s="101">
        <f t="shared" si="11"/>
        <v>0</v>
      </c>
    </row>
    <row r="54" spans="1:15">
      <c r="A54" s="104">
        <v>9</v>
      </c>
      <c r="B54" s="112">
        <f t="shared" si="10"/>
        <v>44682</v>
      </c>
      <c r="C54" s="101">
        <f>整形DATA!D108</f>
        <v>0</v>
      </c>
      <c r="D54" s="101">
        <f>整形DATA!D109</f>
        <v>0</v>
      </c>
      <c r="E54" s="101">
        <f>整形DATA!D110</f>
        <v>0</v>
      </c>
      <c r="F54" s="101">
        <f>整形DATA!D111</f>
        <v>0</v>
      </c>
      <c r="G54" s="101">
        <f>整形DATA!D112</f>
        <v>0</v>
      </c>
      <c r="H54" s="101">
        <f>整形DATA!D113</f>
        <v>0</v>
      </c>
      <c r="I54" s="101">
        <f>整形DATA!D114</f>
        <v>0</v>
      </c>
      <c r="J54" s="101">
        <f>整形DATA!D115</f>
        <v>0</v>
      </c>
      <c r="K54" s="101">
        <f>整形DATA!D116</f>
        <v>0</v>
      </c>
      <c r="L54" s="101">
        <f>整形DATA!D117</f>
        <v>0</v>
      </c>
      <c r="M54" s="101">
        <f>整形DATA!D118</f>
        <v>0</v>
      </c>
      <c r="N54" s="101">
        <f>整形DATA!D119</f>
        <v>0</v>
      </c>
      <c r="O54" s="101">
        <f t="shared" si="11"/>
        <v>0</v>
      </c>
    </row>
    <row r="55" spans="1:15">
      <c r="A55" s="104">
        <v>10</v>
      </c>
      <c r="B55" s="112">
        <f t="shared" si="10"/>
        <v>45047</v>
      </c>
      <c r="C55" s="101">
        <f>整形DATA!D120</f>
        <v>0</v>
      </c>
      <c r="D55" s="101">
        <f>整形DATA!D121</f>
        <v>0</v>
      </c>
      <c r="E55" s="101">
        <f>整形DATA!D122</f>
        <v>0</v>
      </c>
      <c r="F55" s="101">
        <f>整形DATA!D123</f>
        <v>0</v>
      </c>
      <c r="G55" s="101">
        <f>整形DATA!D124</f>
        <v>0</v>
      </c>
      <c r="H55" s="101">
        <f>整形DATA!D125</f>
        <v>0</v>
      </c>
      <c r="I55" s="101">
        <f>整形DATA!D126</f>
        <v>0</v>
      </c>
      <c r="J55" s="101">
        <f>整形DATA!D127</f>
        <v>0</v>
      </c>
      <c r="K55" s="101">
        <f>整形DATA!D128</f>
        <v>0</v>
      </c>
      <c r="L55" s="101">
        <f>整形DATA!D129</f>
        <v>0</v>
      </c>
      <c r="M55" s="101">
        <f>整形DATA!D130</f>
        <v>0</v>
      </c>
      <c r="N55" s="101">
        <f>整形DATA!D131</f>
        <v>0</v>
      </c>
      <c r="O55" s="101">
        <f t="shared" si="11"/>
        <v>0</v>
      </c>
    </row>
    <row r="56" spans="1:15"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3" t="s">
        <v>31</v>
      </c>
      <c r="O56" s="101">
        <f>SUM(O46:O55)</f>
        <v>1271</v>
      </c>
    </row>
    <row r="57" spans="1:15">
      <c r="C57" s="99"/>
    </row>
    <row r="58" spans="1:15">
      <c r="C58" s="99"/>
    </row>
    <row r="59" spans="1:15">
      <c r="C59" s="99"/>
    </row>
    <row r="60" spans="1:15">
      <c r="C60" s="99"/>
    </row>
    <row r="61" spans="1:15">
      <c r="C61" s="99"/>
    </row>
    <row r="62" spans="1:15">
      <c r="C62" s="99"/>
    </row>
    <row r="63" spans="1:15">
      <c r="C63" s="99"/>
    </row>
    <row r="64" spans="1:15">
      <c r="C64" s="99"/>
    </row>
    <row r="65" spans="3:3">
      <c r="C65" s="99"/>
    </row>
    <row r="66" spans="3:3">
      <c r="C66" s="99"/>
    </row>
    <row r="67" spans="3:3">
      <c r="C67" s="99"/>
    </row>
    <row r="68" spans="3:3">
      <c r="C68" s="99"/>
    </row>
    <row r="69" spans="3:3">
      <c r="C69" s="99"/>
    </row>
    <row r="70" spans="3:3">
      <c r="C70" s="99"/>
    </row>
    <row r="71" spans="3:3">
      <c r="C71" s="99"/>
    </row>
    <row r="72" spans="3:3">
      <c r="C72" s="99"/>
    </row>
    <row r="73" spans="3:3">
      <c r="C73" s="99"/>
    </row>
    <row r="74" spans="3:3">
      <c r="C74" s="99"/>
    </row>
    <row r="75" spans="3:3">
      <c r="C75" s="99"/>
    </row>
    <row r="76" spans="3:3">
      <c r="C76" s="99"/>
    </row>
    <row r="77" spans="3:3">
      <c r="C77" s="99"/>
    </row>
    <row r="78" spans="3:3">
      <c r="C78" s="99"/>
    </row>
    <row r="79" spans="3:3">
      <c r="C79" s="99"/>
    </row>
    <row r="80" spans="3:3">
      <c r="C80" s="99"/>
    </row>
    <row r="81" spans="3:3">
      <c r="C81" s="99"/>
    </row>
    <row r="82" spans="3:3">
      <c r="C82" s="99"/>
    </row>
    <row r="83" spans="3:3">
      <c r="C83" s="99"/>
    </row>
    <row r="84" spans="3:3">
      <c r="C84" s="99"/>
    </row>
    <row r="85" spans="3:3">
      <c r="C85" s="99"/>
    </row>
    <row r="86" spans="3:3">
      <c r="C86" s="99"/>
    </row>
    <row r="87" spans="3:3">
      <c r="C87" s="99"/>
    </row>
    <row r="88" spans="3:3">
      <c r="C88" s="99"/>
    </row>
    <row r="89" spans="3:3">
      <c r="C89" s="99"/>
    </row>
    <row r="90" spans="3:3">
      <c r="C90" s="99"/>
    </row>
    <row r="91" spans="3:3">
      <c r="C91" s="99"/>
    </row>
    <row r="92" spans="3:3">
      <c r="C92" s="99"/>
    </row>
    <row r="93" spans="3:3">
      <c r="C93" s="99"/>
    </row>
    <row r="94" spans="3:3">
      <c r="C94" s="99"/>
    </row>
    <row r="95" spans="3:3">
      <c r="C95" s="99"/>
    </row>
    <row r="96" spans="3:3">
      <c r="C96" s="99"/>
    </row>
    <row r="97" spans="3:3">
      <c r="C97" s="99"/>
    </row>
    <row r="98" spans="3:3">
      <c r="C98" s="99"/>
    </row>
    <row r="99" spans="3:3">
      <c r="C99" s="99"/>
    </row>
    <row r="100" spans="3:3">
      <c r="C100" s="99"/>
    </row>
    <row r="101" spans="3:3">
      <c r="C101" s="99"/>
    </row>
    <row r="102" spans="3:3">
      <c r="C102" s="99"/>
    </row>
    <row r="103" spans="3:3">
      <c r="C103" s="99"/>
    </row>
    <row r="104" spans="3:3">
      <c r="C104" s="99"/>
    </row>
    <row r="105" spans="3:3">
      <c r="C105" s="99"/>
    </row>
    <row r="106" spans="3:3">
      <c r="C106" s="99"/>
    </row>
    <row r="107" spans="3:3">
      <c r="C107" s="99"/>
    </row>
    <row r="108" spans="3:3">
      <c r="C108" s="99"/>
    </row>
    <row r="109" spans="3:3">
      <c r="C109" s="99"/>
    </row>
    <row r="110" spans="3:3">
      <c r="C110" s="99"/>
    </row>
    <row r="111" spans="3:3">
      <c r="C111" s="99"/>
    </row>
    <row r="112" spans="3:3">
      <c r="C112" s="99"/>
    </row>
  </sheetData>
  <mergeCells count="2">
    <mergeCell ref="N1:O1"/>
    <mergeCell ref="F1:G1"/>
  </mergeCells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L28" sqref="L28"/>
    </sheetView>
  </sheetViews>
  <sheetFormatPr defaultRowHeight="15"/>
  <cols>
    <col min="1" max="1" width="12.5" style="124" bestFit="1" customWidth="1"/>
    <col min="2" max="2" width="9.375" style="124" customWidth="1"/>
    <col min="3" max="5" width="9" style="124"/>
    <col min="6" max="6" width="10.25" style="124" bestFit="1" customWidth="1"/>
    <col min="7" max="7" width="10.75" style="124" bestFit="1" customWidth="1"/>
    <col min="8" max="8" width="10.75" style="124" customWidth="1"/>
    <col min="9" max="9" width="9" style="124"/>
    <col min="10" max="10" width="10.25" style="124" customWidth="1"/>
    <col min="11" max="11" width="10.5" style="124" bestFit="1" customWidth="1"/>
    <col min="12" max="12" width="10.75" style="124" bestFit="1" customWidth="1"/>
    <col min="13" max="14" width="9" style="124"/>
    <col min="15" max="15" width="8.875" style="124" bestFit="1" customWidth="1"/>
    <col min="16" max="16" width="10.5" style="124" bestFit="1" customWidth="1"/>
    <col min="17" max="16384" width="9" style="124"/>
  </cols>
  <sheetData>
    <row r="1" spans="1:13">
      <c r="A1" s="124">
        <f>整形DATA!A2</f>
        <v>999</v>
      </c>
      <c r="B1" s="124" t="str">
        <f>整形DATA!A4</f>
        <v>書名：公開用ダミーデータ</v>
      </c>
      <c r="F1" s="124" t="s">
        <v>80</v>
      </c>
      <c r="G1" s="126">
        <f>整形DATA!A7</f>
        <v>42979</v>
      </c>
      <c r="H1" s="126"/>
      <c r="J1" s="143" t="s">
        <v>44</v>
      </c>
      <c r="K1" s="125">
        <f>C6-D6</f>
        <v>3643</v>
      </c>
    </row>
    <row r="2" spans="1:13">
      <c r="B2" s="124" t="s">
        <v>45</v>
      </c>
      <c r="C2" s="126">
        <f>整形DATA!A12</f>
        <v>41760</v>
      </c>
      <c r="F2" s="124" t="s">
        <v>46</v>
      </c>
      <c r="G2" s="139">
        <f>整形DATA!M1</f>
        <v>5000</v>
      </c>
      <c r="H2" s="139"/>
      <c r="J2" s="142" t="s">
        <v>47</v>
      </c>
      <c r="K2" s="125">
        <f>F6-G6</f>
        <v>0</v>
      </c>
    </row>
    <row r="3" spans="1:13">
      <c r="B3" s="124" t="s">
        <v>48</v>
      </c>
      <c r="C3" s="124">
        <f>整形DATA!C2</f>
        <v>3200</v>
      </c>
      <c r="J3" s="127" t="s">
        <v>49</v>
      </c>
      <c r="K3" s="146">
        <f>整形DATA!J4</f>
        <v>0.84</v>
      </c>
      <c r="M3" s="128"/>
    </row>
    <row r="5" spans="1:13">
      <c r="B5" s="124" t="s">
        <v>60</v>
      </c>
      <c r="C5" s="124" t="s">
        <v>84</v>
      </c>
      <c r="D5" s="124" t="s">
        <v>85</v>
      </c>
      <c r="E5" s="124" t="s">
        <v>83</v>
      </c>
      <c r="F5" s="124" t="s">
        <v>41</v>
      </c>
      <c r="G5" s="124" t="s">
        <v>42</v>
      </c>
      <c r="H5" s="124" t="s">
        <v>86</v>
      </c>
      <c r="I5" s="124" t="s">
        <v>81</v>
      </c>
      <c r="J5" s="124" t="s">
        <v>50</v>
      </c>
      <c r="K5" s="124" t="s">
        <v>51</v>
      </c>
    </row>
    <row r="6" spans="1:13">
      <c r="A6" s="124" t="s">
        <v>11</v>
      </c>
      <c r="B6" s="129">
        <f>整形DATA!B8</f>
        <v>2964</v>
      </c>
      <c r="C6" s="129">
        <f>整形DATA!C8</f>
        <v>4914</v>
      </c>
      <c r="D6" s="129">
        <f>整形DATA!D8</f>
        <v>1271</v>
      </c>
      <c r="E6" s="129">
        <f>整形DATA!E8</f>
        <v>3643</v>
      </c>
      <c r="F6" s="129">
        <f>整形DATA!F8</f>
        <v>0</v>
      </c>
      <c r="G6" s="129">
        <f>整形DATA!G8</f>
        <v>0</v>
      </c>
      <c r="H6" s="129">
        <f>整形DATA!H8</f>
        <v>0</v>
      </c>
      <c r="I6" s="144">
        <f>IF(ISERROR(B6/C6),"",B6/(C6-D6))</f>
        <v>0.8136151523469668</v>
      </c>
      <c r="J6" s="130">
        <f>IF(ISERROR(C6/D6),"",D6/C6)</f>
        <v>0.25864875864875864</v>
      </c>
      <c r="K6" s="131">
        <f>整形DATA!J2</f>
        <v>114.4285714285711</v>
      </c>
    </row>
    <row r="7" spans="1:13">
      <c r="C7" s="129"/>
      <c r="D7" s="129"/>
      <c r="E7" s="129"/>
      <c r="F7" s="129"/>
      <c r="G7" s="129"/>
      <c r="H7" s="129"/>
      <c r="I7" s="130"/>
      <c r="J7" s="130"/>
      <c r="K7" s="131"/>
    </row>
    <row r="8" spans="1:13">
      <c r="A8" s="129"/>
      <c r="B8" s="124" t="s">
        <v>78</v>
      </c>
      <c r="C8" s="124" t="s">
        <v>19</v>
      </c>
      <c r="D8" s="124" t="s">
        <v>20</v>
      </c>
      <c r="E8" s="124" t="s">
        <v>83</v>
      </c>
      <c r="F8" s="124" t="s">
        <v>41</v>
      </c>
      <c r="G8" s="124" t="s">
        <v>42</v>
      </c>
      <c r="H8" s="124" t="s">
        <v>86</v>
      </c>
      <c r="I8" s="124" t="s">
        <v>82</v>
      </c>
      <c r="J8" s="124" t="s">
        <v>50</v>
      </c>
      <c r="K8" s="124" t="s">
        <v>51</v>
      </c>
    </row>
    <row r="9" spans="1:13">
      <c r="A9" s="132" t="s">
        <v>52</v>
      </c>
      <c r="B9" s="140" t="s">
        <v>65</v>
      </c>
      <c r="C9" s="133">
        <f>整形DATA!P2</f>
        <v>0</v>
      </c>
      <c r="D9" s="133">
        <f>整形DATA!D12</f>
        <v>0</v>
      </c>
      <c r="E9" s="145">
        <f>C9-D9</f>
        <v>0</v>
      </c>
      <c r="F9" s="133">
        <f>整形DATA!F12</f>
        <v>0</v>
      </c>
      <c r="G9" s="133">
        <f>整形DATA!G12</f>
        <v>0</v>
      </c>
      <c r="H9" s="145">
        <f>F9-G9</f>
        <v>0</v>
      </c>
      <c r="I9" s="140" t="s">
        <v>65</v>
      </c>
      <c r="J9" s="140" t="s">
        <v>65</v>
      </c>
      <c r="K9" s="140" t="s">
        <v>65</v>
      </c>
    </row>
    <row r="10" spans="1:13">
      <c r="A10" s="124" t="s">
        <v>66</v>
      </c>
      <c r="B10" s="134">
        <f>'10年推移'!O20</f>
        <v>1361</v>
      </c>
      <c r="C10" s="134">
        <f>'10年推移'!O33</f>
        <v>2836</v>
      </c>
      <c r="D10" s="134">
        <f>'10年推移'!O46</f>
        <v>571</v>
      </c>
      <c r="E10" s="134">
        <f>C10-D10</f>
        <v>2265</v>
      </c>
      <c r="F10" s="134">
        <f>SUM(整形DATA!$F$12:$F$23)</f>
        <v>0</v>
      </c>
      <c r="G10" s="134">
        <f>SUM(整形DATA!$G$12:$G$23)</f>
        <v>0</v>
      </c>
      <c r="H10" s="134">
        <f>F10-G10</f>
        <v>0</v>
      </c>
      <c r="I10" s="136">
        <f t="shared" ref="I10:I20" si="0">IF(ISERROR(B10/C10),"",B10/(C10-D10))</f>
        <v>0.60088300220750557</v>
      </c>
      <c r="J10" s="135">
        <f>IF(ISERROR(C10/D10),"",D10/C10)</f>
        <v>0.20133991537376586</v>
      </c>
      <c r="K10" s="134">
        <f>IF(B10=0,"",整形DATA!$M$23-整形DATA!$O$23)</f>
        <v>644.76190476190459</v>
      </c>
    </row>
    <row r="11" spans="1:13">
      <c r="A11" s="124" t="s">
        <v>67</v>
      </c>
      <c r="B11" s="134">
        <f>'10年推移'!O21</f>
        <v>904</v>
      </c>
      <c r="C11" s="134">
        <f>'10年推移'!O34</f>
        <v>1102</v>
      </c>
      <c r="D11" s="134">
        <f>'10年推移'!O47</f>
        <v>300</v>
      </c>
      <c r="E11" s="134">
        <f t="shared" ref="E11:E20" si="1">C11-D11</f>
        <v>802</v>
      </c>
      <c r="F11" s="134">
        <f>SUM(整形DATA!$F$24:$F$35)</f>
        <v>0</v>
      </c>
      <c r="G11" s="134">
        <f>SUM(整形DATA!$G$24:$G$35)</f>
        <v>0</v>
      </c>
      <c r="H11" s="134">
        <f t="shared" ref="H11:H20" si="2">F11-G11</f>
        <v>0</v>
      </c>
      <c r="I11" s="136">
        <f t="shared" si="0"/>
        <v>1.1271820448877805</v>
      </c>
      <c r="J11" s="135">
        <f>IF(ISERROR(C11/D11),"",D11/C11)</f>
        <v>0.27223230490018147</v>
      </c>
      <c r="K11" s="134">
        <f>IF(B11=0,"",整形DATA!$M$35-整形DATA!$O$35)</f>
        <v>370.57142857142844</v>
      </c>
    </row>
    <row r="12" spans="1:13">
      <c r="A12" s="124" t="s">
        <v>68</v>
      </c>
      <c r="B12" s="134">
        <f>'10年推移'!O22</f>
        <v>498</v>
      </c>
      <c r="C12" s="134">
        <f>'10年推移'!O35</f>
        <v>771</v>
      </c>
      <c r="D12" s="134">
        <f>'10年推移'!O48</f>
        <v>295</v>
      </c>
      <c r="E12" s="134">
        <f t="shared" si="1"/>
        <v>476</v>
      </c>
      <c r="F12" s="134">
        <f>SUM(整形DATA!$F$36:$F$47)</f>
        <v>0</v>
      </c>
      <c r="G12" s="134">
        <f>SUM(整形DATA!$G$36:$G$47)</f>
        <v>0</v>
      </c>
      <c r="H12" s="134">
        <f t="shared" si="2"/>
        <v>0</v>
      </c>
      <c r="I12" s="136">
        <f t="shared" si="0"/>
        <v>1.046218487394958</v>
      </c>
      <c r="J12" s="135">
        <f t="shared" ref="J12:J20" si="3">IF(ISERROR(C12/D12),"",D12/C12)</f>
        <v>0.38261997405966275</v>
      </c>
      <c r="K12" s="134">
        <f>IF(B12=0,"",整形DATA!$M$47-整形DATA!$O$47)</f>
        <v>253.71428571428578</v>
      </c>
    </row>
    <row r="13" spans="1:13">
      <c r="A13" s="124" t="s">
        <v>69</v>
      </c>
      <c r="B13" s="134">
        <f>'10年推移'!O23</f>
        <v>201</v>
      </c>
      <c r="C13" s="134">
        <f>'10年推移'!O36</f>
        <v>205</v>
      </c>
      <c r="D13" s="134">
        <f>'10年推移'!O49</f>
        <v>105</v>
      </c>
      <c r="E13" s="134">
        <f t="shared" si="1"/>
        <v>100</v>
      </c>
      <c r="F13" s="134">
        <f>SUM(整形DATA!$F$48:$F$59)</f>
        <v>0</v>
      </c>
      <c r="G13" s="134">
        <f>SUM(整形DATA!$G$48:$G$59)</f>
        <v>0</v>
      </c>
      <c r="H13" s="134">
        <f t="shared" si="2"/>
        <v>0</v>
      </c>
      <c r="I13" s="136">
        <f t="shared" si="0"/>
        <v>2.0099999999999998</v>
      </c>
      <c r="J13" s="135">
        <f t="shared" si="3"/>
        <v>0.51219512195121952</v>
      </c>
      <c r="K13" s="134">
        <f>IF(B13=0,"",整形DATA!$M$59-整形DATA!$O$59)</f>
        <v>114.4285714285711</v>
      </c>
    </row>
    <row r="14" spans="1:13">
      <c r="A14" s="124" t="s">
        <v>70</v>
      </c>
      <c r="B14" s="134">
        <f>'10年推移'!O24</f>
        <v>0</v>
      </c>
      <c r="C14" s="134">
        <f>'10年推移'!O37</f>
        <v>0</v>
      </c>
      <c r="D14" s="134">
        <f>'10年推移'!O50</f>
        <v>0</v>
      </c>
      <c r="E14" s="134">
        <f t="shared" si="1"/>
        <v>0</v>
      </c>
      <c r="F14" s="134">
        <f>SUM(整形DATA!$F$60:$F$71)</f>
        <v>0</v>
      </c>
      <c r="G14" s="134">
        <f>SUM(整形DATA!$G$60:$G$71)</f>
        <v>0</v>
      </c>
      <c r="H14" s="134">
        <f t="shared" si="2"/>
        <v>0</v>
      </c>
      <c r="I14" s="136" t="str">
        <f t="shared" si="0"/>
        <v/>
      </c>
      <c r="J14" s="135" t="str">
        <f t="shared" si="3"/>
        <v/>
      </c>
      <c r="K14" s="134" t="str">
        <f>IF(B14=0,"",整形DATA!$M$71-整形DATA!$O$71)</f>
        <v/>
      </c>
    </row>
    <row r="15" spans="1:13">
      <c r="A15" s="124" t="s">
        <v>71</v>
      </c>
      <c r="B15" s="134">
        <f>'10年推移'!O25</f>
        <v>0</v>
      </c>
      <c r="C15" s="134">
        <f>'10年推移'!O38</f>
        <v>0</v>
      </c>
      <c r="D15" s="134">
        <f>'10年推移'!O51</f>
        <v>0</v>
      </c>
      <c r="E15" s="134">
        <f t="shared" si="1"/>
        <v>0</v>
      </c>
      <c r="F15" s="134">
        <f>SUM(整形DATA!$F$72:$F$83)</f>
        <v>0</v>
      </c>
      <c r="G15" s="134">
        <f>SUM(整形DATA!$G$72:$G$83)</f>
        <v>0</v>
      </c>
      <c r="H15" s="134">
        <f t="shared" si="2"/>
        <v>0</v>
      </c>
      <c r="I15" s="136" t="str">
        <f t="shared" si="0"/>
        <v/>
      </c>
      <c r="J15" s="135" t="str">
        <f t="shared" si="3"/>
        <v/>
      </c>
      <c r="K15" s="134" t="str">
        <f>IF(B15=0,"",整形DATA!$M$83-整形DATA!$O$83)</f>
        <v/>
      </c>
    </row>
    <row r="16" spans="1:13">
      <c r="A16" s="124" t="s">
        <v>72</v>
      </c>
      <c r="B16" s="134">
        <f>'10年推移'!O26</f>
        <v>0</v>
      </c>
      <c r="C16" s="134">
        <f>'10年推移'!O39</f>
        <v>0</v>
      </c>
      <c r="D16" s="134">
        <f>'10年推移'!O52</f>
        <v>0</v>
      </c>
      <c r="E16" s="134">
        <f t="shared" si="1"/>
        <v>0</v>
      </c>
      <c r="F16" s="134">
        <f>SUM(整形DATA!$F$84:$F$95)</f>
        <v>0</v>
      </c>
      <c r="G16" s="134">
        <f>SUM(整形DATA!$G$84:$G$95)</f>
        <v>0</v>
      </c>
      <c r="H16" s="134">
        <f t="shared" si="2"/>
        <v>0</v>
      </c>
      <c r="I16" s="136" t="str">
        <f t="shared" si="0"/>
        <v/>
      </c>
      <c r="J16" s="135" t="str">
        <f t="shared" si="3"/>
        <v/>
      </c>
      <c r="K16" s="134" t="str">
        <f>IF(B16=0,"",整形DATA!$M$95-整形DATA!$O$95)</f>
        <v/>
      </c>
    </row>
    <row r="17" spans="1:15">
      <c r="A17" s="124" t="s">
        <v>73</v>
      </c>
      <c r="B17" s="134">
        <f>'10年推移'!O27</f>
        <v>0</v>
      </c>
      <c r="C17" s="134">
        <f>'10年推移'!O40</f>
        <v>0</v>
      </c>
      <c r="D17" s="134">
        <f>'10年推移'!O53</f>
        <v>0</v>
      </c>
      <c r="E17" s="134">
        <f t="shared" si="1"/>
        <v>0</v>
      </c>
      <c r="F17" s="134">
        <f>SUM(整形DATA!$F$96:$F$107)</f>
        <v>0</v>
      </c>
      <c r="G17" s="134">
        <f>SUM(整形DATA!$G$96:$G$107)</f>
        <v>0</v>
      </c>
      <c r="H17" s="134">
        <f t="shared" si="2"/>
        <v>0</v>
      </c>
      <c r="I17" s="136" t="str">
        <f t="shared" si="0"/>
        <v/>
      </c>
      <c r="J17" s="135" t="str">
        <f t="shared" si="3"/>
        <v/>
      </c>
      <c r="K17" s="134" t="str">
        <f>IF(B17=0,"",整形DATA!$M$107-整形DATA!$O$107)</f>
        <v/>
      </c>
    </row>
    <row r="18" spans="1:15">
      <c r="A18" s="124" t="s">
        <v>74</v>
      </c>
      <c r="B18" s="134">
        <f>'10年推移'!O28</f>
        <v>0</v>
      </c>
      <c r="C18" s="134">
        <f>'10年推移'!O41</f>
        <v>0</v>
      </c>
      <c r="D18" s="134">
        <f>'10年推移'!O54</f>
        <v>0</v>
      </c>
      <c r="E18" s="134">
        <f t="shared" si="1"/>
        <v>0</v>
      </c>
      <c r="F18" s="134">
        <f>SUM(整形DATA!$F$108:$F$119)</f>
        <v>0</v>
      </c>
      <c r="G18" s="134">
        <f>SUM(整形DATA!$G$108:$G$119)</f>
        <v>0</v>
      </c>
      <c r="H18" s="134">
        <f t="shared" si="2"/>
        <v>0</v>
      </c>
      <c r="I18" s="136" t="str">
        <f t="shared" si="0"/>
        <v/>
      </c>
      <c r="J18" s="135" t="str">
        <f t="shared" si="3"/>
        <v/>
      </c>
      <c r="K18" s="134" t="str">
        <f>IF(B18=0,"",整形DATA!$M$119-整形DATA!$O$119)</f>
        <v/>
      </c>
    </row>
    <row r="19" spans="1:15">
      <c r="A19" s="124" t="s">
        <v>75</v>
      </c>
      <c r="B19" s="134">
        <f>'10年推移'!O29</f>
        <v>0</v>
      </c>
      <c r="C19" s="134">
        <f>'10年推移'!O42</f>
        <v>0</v>
      </c>
      <c r="D19" s="134">
        <f>'10年推移'!O55</f>
        <v>0</v>
      </c>
      <c r="E19" s="134">
        <f t="shared" si="1"/>
        <v>0</v>
      </c>
      <c r="F19" s="134">
        <f>SUM(整形DATA!$F$120:$F$131)</f>
        <v>0</v>
      </c>
      <c r="G19" s="134">
        <f>SUM(整形DATA!$G$120:$G$131)</f>
        <v>0</v>
      </c>
      <c r="H19" s="134">
        <f t="shared" si="2"/>
        <v>0</v>
      </c>
      <c r="I19" s="136" t="str">
        <f t="shared" si="0"/>
        <v/>
      </c>
      <c r="J19" s="135" t="str">
        <f t="shared" si="3"/>
        <v/>
      </c>
      <c r="K19" s="134" t="str">
        <f>IF(B19=0,"",整形DATA!$M$131-整形DATA!$O$131)</f>
        <v/>
      </c>
    </row>
    <row r="20" spans="1:15">
      <c r="A20" s="124" t="s">
        <v>76</v>
      </c>
      <c r="B20" s="134">
        <f>SUM(整形DATA!$B$132:$B$300)</f>
        <v>0</v>
      </c>
      <c r="C20" s="134">
        <f>SUM(整形DATA!$C$132:$C$300)</f>
        <v>0</v>
      </c>
      <c r="D20" s="134">
        <f>SUM(整形DATA!$D$132:$D$300)</f>
        <v>0</v>
      </c>
      <c r="E20" s="134">
        <f t="shared" si="1"/>
        <v>0</v>
      </c>
      <c r="F20" s="134">
        <f>SUM(整形DATA!$F$132:$F$300)</f>
        <v>0</v>
      </c>
      <c r="G20" s="134">
        <f>SUM(整形DATA!$G$132:$G$300)</f>
        <v>0</v>
      </c>
      <c r="H20" s="134">
        <f t="shared" si="2"/>
        <v>0</v>
      </c>
      <c r="I20" s="136" t="str">
        <f t="shared" si="0"/>
        <v/>
      </c>
      <c r="J20" s="135" t="str">
        <f t="shared" si="3"/>
        <v/>
      </c>
      <c r="K20" s="134" t="str">
        <f>IF(B20=0,"",整形DATA!$M$300-整形DATA!$O$300)</f>
        <v/>
      </c>
    </row>
    <row r="21" spans="1:15">
      <c r="B21" s="134"/>
      <c r="C21" s="134"/>
      <c r="D21" s="134"/>
      <c r="E21" s="134"/>
      <c r="F21" s="134"/>
      <c r="G21" s="134"/>
      <c r="H21" s="134"/>
      <c r="I21" s="135"/>
      <c r="J21" s="135"/>
      <c r="K21" s="134"/>
    </row>
    <row r="22" spans="1:15">
      <c r="A22" s="124" t="s">
        <v>53</v>
      </c>
      <c r="B22" s="134">
        <f>SUMIF(整形DATA!$A$12:$A$300,"&gt;"&amp;EDATE($G$1,-13),整形DATA!B$12:B$300)</f>
        <v>481</v>
      </c>
      <c r="C22" s="134">
        <f>SUMIF(整形DATA!$A$12:$A$300,"&gt;"&amp;EDATE($G$1,-13),整形DATA!C$12:C$300)</f>
        <v>657</v>
      </c>
      <c r="D22" s="134">
        <f>SUMIF(整形DATA!$A$12:$A$300,"&gt;"&amp;EDATE($G$1,-13),整形DATA!D$12:D$300)</f>
        <v>337</v>
      </c>
      <c r="E22" s="134">
        <f>C22-D22</f>
        <v>320</v>
      </c>
      <c r="F22" s="134">
        <f>SUMIF(整形DATA!$A$12:$A$300,"&gt;"&amp;EDATE($G$1,-13),整形DATA!F$12:F$300)</f>
        <v>0</v>
      </c>
      <c r="G22" s="134">
        <f>SUMIF(整形DATA!$A$12:$A$300,"&gt;"&amp;EDATE($G$1,-13),整形DATA!G$12:G$300)</f>
        <v>0</v>
      </c>
      <c r="H22" s="134">
        <f>F22-G22</f>
        <v>0</v>
      </c>
      <c r="I22" s="136">
        <f>IF(ISERROR(B22/C22),"",B22/(C22-D22))</f>
        <v>1.503125</v>
      </c>
      <c r="J22" s="135">
        <f>IF(OR(ISERROR(C22/D22),C22=0),"",D22/C22)</f>
        <v>0.51293759512937598</v>
      </c>
      <c r="K22" s="134"/>
      <c r="O22" s="126"/>
    </row>
    <row r="23" spans="1:15">
      <c r="A23" s="124" t="s">
        <v>54</v>
      </c>
      <c r="B23" s="134">
        <f>SUMIF(整形DATA!$A$12:$A$300,"&gt;"&amp;EDATE($G$1,-25),整形DATA!B$12:B$300)-B22</f>
        <v>751</v>
      </c>
      <c r="C23" s="134">
        <f>SUMIF(整形DATA!$A$12:$A$300,"&gt;"&amp;EDATE($G$1,-25),整形DATA!C$12:C$300)-C22</f>
        <v>1007</v>
      </c>
      <c r="D23" s="134">
        <f>SUMIF(整形DATA!$A$12:$A$300,"&gt;"&amp;EDATE($G$1,-25),整形DATA!D$12:D$300)-D22</f>
        <v>272</v>
      </c>
      <c r="E23" s="134">
        <f t="shared" ref="E23:E25" si="4">C23-D23</f>
        <v>735</v>
      </c>
      <c r="F23" s="134">
        <f>SUMIF(整形DATA!$A$12:$A$300,"&gt;"&amp;EDATE($G$1,-25),整形DATA!F$12:F$300)-F22</f>
        <v>0</v>
      </c>
      <c r="G23" s="134">
        <f>SUMIF(整形DATA!$A$12:$A$300,"&gt;"&amp;EDATE($G$1,-25),整形DATA!G$12:G$300)-G22</f>
        <v>0</v>
      </c>
      <c r="H23" s="134">
        <f t="shared" ref="H23:H25" si="5">F23-G23</f>
        <v>0</v>
      </c>
      <c r="I23" s="136">
        <f>IF(ISERROR(B23/C23),"",B23/(C23-D23))</f>
        <v>1.0217687074829931</v>
      </c>
      <c r="J23" s="135">
        <f>IF(OR(ISERROR(C23/D23),C23=0),"",D23/C23)</f>
        <v>0.27010923535253228</v>
      </c>
      <c r="K23" s="134"/>
    </row>
    <row r="24" spans="1:15">
      <c r="A24" s="124" t="s">
        <v>55</v>
      </c>
      <c r="B24" s="134">
        <f>SUMIF(整形DATA!$A$12:$A$300,"&gt;"&amp;EDATE($G$1,-37),整形DATA!B$12:B$300)-B22-B23</f>
        <v>1167</v>
      </c>
      <c r="C24" s="134">
        <f>SUMIF(整形DATA!$A$12:$A$300,"&gt;"&amp;EDATE($G$1,-37),整形DATA!C$12:C$300)-C22-C23</f>
        <v>1347</v>
      </c>
      <c r="D24" s="134">
        <f>SUMIF(整形DATA!$A$12:$A$300,"&gt;"&amp;EDATE($G$1,-37),整形DATA!D$12:D$300)-D22-D23</f>
        <v>447</v>
      </c>
      <c r="E24" s="134">
        <f t="shared" si="4"/>
        <v>900</v>
      </c>
      <c r="F24" s="134">
        <f>SUMIF(整形DATA!$A$12:$A$300,"&gt;"&amp;EDATE($G$1,-37),整形DATA!F$12:F$300)-F22-F23</f>
        <v>0</v>
      </c>
      <c r="G24" s="134">
        <f>SUMIF(整形DATA!$A$12:$A$300,"&gt;"&amp;EDATE($G$1,-37),整形DATA!G$12:G$300)-G22-G23</f>
        <v>0</v>
      </c>
      <c r="H24" s="134">
        <f t="shared" si="5"/>
        <v>0</v>
      </c>
      <c r="I24" s="136">
        <f>IF(ISERROR(B24/C24),"",B24/(C24-D24))</f>
        <v>1.2966666666666666</v>
      </c>
      <c r="J24" s="135">
        <f>IF(OR(ISERROR(C24/D24),C24=0),"",D24/C24)</f>
        <v>0.33184855233853006</v>
      </c>
      <c r="K24" s="134"/>
    </row>
    <row r="25" spans="1:15">
      <c r="A25" s="124" t="s">
        <v>56</v>
      </c>
      <c r="B25" s="134">
        <f>SUMIF(整形DATA!$A$12:$A$300,"&gt;"&amp;EDATE($G$1,-49),整形DATA!B$12:B$300)-B22-B23-B24</f>
        <v>565</v>
      </c>
      <c r="C25" s="134">
        <f>SUMIF(整形DATA!$A$12:$A$300,"&gt;"&amp;EDATE($G$1,-49),整形DATA!C$12:C$300)-C22-C23-C24</f>
        <v>1903</v>
      </c>
      <c r="D25" s="134">
        <f>SUMIF(整形DATA!$A$12:$A$300,"&gt;"&amp;EDATE($G$1,-49),整形DATA!D$12:D$300)-D22-D23-D24</f>
        <v>215</v>
      </c>
      <c r="E25" s="134">
        <f t="shared" si="4"/>
        <v>1688</v>
      </c>
      <c r="F25" s="134">
        <f>SUMIF(整形DATA!$A$12:$A$300,"&gt;"&amp;EDATE($G$1,-49),整形DATA!F$12:F$300)-F22-F23-F24</f>
        <v>0</v>
      </c>
      <c r="G25" s="134">
        <f>SUMIF(整形DATA!$A$12:$A$300,"&gt;"&amp;EDATE($G$1,-49),整形DATA!G$12:G$300)-G22-G23-G24</f>
        <v>0</v>
      </c>
      <c r="H25" s="134">
        <f t="shared" si="5"/>
        <v>0</v>
      </c>
      <c r="I25" s="136">
        <f>IF(ISERROR(B25/C25),"",B25/(C25-D25))</f>
        <v>0.33471563981042651</v>
      </c>
      <c r="J25" s="135">
        <f>IF(OR(ISERROR(C25/D25),C25=0),"",D25/C25)</f>
        <v>0.11297950604308986</v>
      </c>
      <c r="K25" s="134"/>
    </row>
    <row r="26" spans="1:15">
      <c r="A26" s="124" t="s">
        <v>91</v>
      </c>
      <c r="B26" s="134">
        <f>SUMIF(整形DATA!$A$12:$A$300,"&gt;"&amp;EDATE($G$1,-61),整形DATA!B$12:B$300)-B22-B23-B24-B25</f>
        <v>0</v>
      </c>
      <c r="C26" s="134">
        <f>SUMIF(整形DATA!$A$12:$A$300,"&gt;"&amp;EDATE($G$1,-61),整形DATA!C$12:C$300)-C22-C23-C24-C25</f>
        <v>0</v>
      </c>
      <c r="D26" s="134">
        <f>SUMIF(整形DATA!$A$12:$A$300,"&gt;"&amp;EDATE($G$1,-61),整形DATA!D$12:D$300)-D22-D23-D24-D25</f>
        <v>0</v>
      </c>
      <c r="E26" s="134">
        <f>C26-D26</f>
        <v>0</v>
      </c>
      <c r="F26" s="134">
        <f>SUMIF(整形DATA!$A$12:$A$300,"&gt;"&amp;EDATE($G$1,-61),整形DATA!F$12:F$300)-F22-F23-F24-F25</f>
        <v>0</v>
      </c>
      <c r="G26" s="134">
        <f>SUMIF(整形DATA!$A$12:$A$300,"&gt;"&amp;EDATE($G$1,-61),整形DATA!G$12:G$300)-G22-G23-G24-G25</f>
        <v>0</v>
      </c>
      <c r="H26" s="134">
        <f t="shared" ref="H26" si="6">F26-G26</f>
        <v>0</v>
      </c>
      <c r="I26" s="136" t="str">
        <f>IF(ISERROR(B26/C26),"",B26/(C26-D26))</f>
        <v/>
      </c>
      <c r="J26" s="135" t="str">
        <f>IF(OR(ISERROR(C26/D26),C26=0),"",D26/C26)</f>
        <v/>
      </c>
      <c r="K26" s="134"/>
    </row>
    <row r="27" spans="1:15">
      <c r="B27" s="134"/>
      <c r="C27" s="134"/>
      <c r="D27" s="134"/>
      <c r="E27" s="134"/>
      <c r="F27" s="134"/>
      <c r="G27" s="134"/>
      <c r="H27" s="134"/>
      <c r="I27" s="135"/>
      <c r="J27" s="135"/>
      <c r="K27" s="134"/>
    </row>
    <row r="28" spans="1:15">
      <c r="A28" s="137" t="str">
        <f ca="1">YEAR(DATE(YEAR(NOW()),MONTH(NOW())-1,DAY(NOW())))&amp;"年度"</f>
        <v>2017年度</v>
      </c>
      <c r="B28" s="134">
        <f>SUMIF(整形DATA!$W$12:$W$300,"="&amp;YEAR($G$1),整形DATA!B$12:B$300)</f>
        <v>345</v>
      </c>
      <c r="C28" s="134">
        <f>SUMIF(整形DATA!$W$12:$W$300,"="&amp;YEAR($G$1),整形DATA!C$12:C$300)</f>
        <v>469</v>
      </c>
      <c r="D28" s="134">
        <f>SUMIF(整形DATA!$W$12:$W$300,"="&amp;YEAR($G$1),整形DATA!D$12:D$300)</f>
        <v>253</v>
      </c>
      <c r="E28" s="134">
        <f>C28-D28</f>
        <v>216</v>
      </c>
      <c r="F28" s="134">
        <f>SUMIF(整形DATA!$W$12:$W$300,"="&amp;YEAR($G$1),整形DATA!F$12:F$300)</f>
        <v>0</v>
      </c>
      <c r="G28" s="134">
        <f>SUMIF(整形DATA!$W$12:$W$300,"="&amp;YEAR($G$1),整形DATA!G$12:G$300)</f>
        <v>0</v>
      </c>
      <c r="H28" s="134">
        <f>F28-G28</f>
        <v>0</v>
      </c>
      <c r="I28" s="136">
        <f>IF(ISERROR(B28/C28),"",B28/(C28-D28))</f>
        <v>1.5972222222222223</v>
      </c>
      <c r="J28" s="135">
        <f>IF(OR(ISERROR(C28/D28),C28=0),"",D28/C28)</f>
        <v>0.53944562899786785</v>
      </c>
      <c r="K28" s="134"/>
    </row>
    <row r="29" spans="1:15">
      <c r="A29" s="137" t="str">
        <f ca="1">YEAR(DATE(YEAR(NOW())-1,MONTH(NOW())-1,DAY(NOW())))&amp;"年度"</f>
        <v>2016年度</v>
      </c>
      <c r="B29" s="134">
        <f>SUMIF(整形DATA!$W$12:$W$300,"="&amp;YEAR($G$1)-1,整形DATA!B$12:B$300)</f>
        <v>611</v>
      </c>
      <c r="C29" s="134">
        <f>SUMIF(整形DATA!$W$12:$W$300,"="&amp;YEAR($G$1)-1,整形DATA!C$12:C$300)</f>
        <v>840</v>
      </c>
      <c r="D29" s="134">
        <f>SUMIF(整形DATA!$W$12:$W$300,"="&amp;YEAR($G$1)-1,整形DATA!D$12:D$300)</f>
        <v>268</v>
      </c>
      <c r="E29" s="134">
        <f t="shared" ref="E29:E31" si="7">C29-D29</f>
        <v>572</v>
      </c>
      <c r="F29" s="134">
        <f>SUMIF(整形DATA!$W$12:$W$300,"="&amp;YEAR($G$1)-1,整形DATA!F$12:F$300)</f>
        <v>0</v>
      </c>
      <c r="G29" s="134">
        <f>SUMIF(整形DATA!$W$12:$W$300,"="&amp;YEAR($G$1)-1,整形DATA!G$12:G$300)</f>
        <v>0</v>
      </c>
      <c r="H29" s="134">
        <f t="shared" ref="H29:H31" si="8">F29-G29</f>
        <v>0</v>
      </c>
      <c r="I29" s="136">
        <f>IF(ISERROR(B29/C29),"",B29/(C29-D29))</f>
        <v>1.0681818181818181</v>
      </c>
      <c r="J29" s="135">
        <f>IF(OR(ISERROR(C29/D29),C29=0),"",D29/C29)</f>
        <v>0.31904761904761902</v>
      </c>
      <c r="K29" s="134"/>
    </row>
    <row r="30" spans="1:15">
      <c r="A30" s="137" t="str">
        <f ca="1">YEAR(DATE(YEAR(NOW())-2,MONTH(NOW())-1,DAY(NOW())))&amp;"年度"</f>
        <v>2015年度</v>
      </c>
      <c r="B30" s="134">
        <f>SUMIF(整形DATA!$W$12:$W$300,"="&amp;YEAR($G$1)-2,整形DATA!B$12:B$300)</f>
        <v>1036</v>
      </c>
      <c r="C30" s="134">
        <f>SUMIF(整形DATA!$W$12:$W$300,"="&amp;YEAR($G$1)-2,整形DATA!C$12:C$300)</f>
        <v>1277</v>
      </c>
      <c r="D30" s="134">
        <f>SUMIF(整形DATA!$W$12:$W$300,"="&amp;YEAR($G$1)-2,整形DATA!D$12:D$300)</f>
        <v>341</v>
      </c>
      <c r="E30" s="134">
        <f t="shared" si="7"/>
        <v>936</v>
      </c>
      <c r="F30" s="134">
        <f>SUMIF(整形DATA!$W$12:$W$300,"="&amp;YEAR($G$1)-2,整形DATA!F$12:F$300)</f>
        <v>0</v>
      </c>
      <c r="G30" s="134">
        <f>SUMIF(整形DATA!$W$12:$W$300,"="&amp;YEAR($G$1)-2,整形DATA!G$12:G$300)</f>
        <v>0</v>
      </c>
      <c r="H30" s="134">
        <f t="shared" si="8"/>
        <v>0</v>
      </c>
      <c r="I30" s="136">
        <f>IF(ISERROR(B30/C30),"",B30/(C30-D30))</f>
        <v>1.1068376068376069</v>
      </c>
      <c r="J30" s="135">
        <f>IF(OR(ISERROR(C30/D30),C30=0),"",D30/C30)</f>
        <v>0.26703210649960846</v>
      </c>
      <c r="K30" s="134"/>
    </row>
    <row r="31" spans="1:15">
      <c r="A31" s="137" t="str">
        <f ca="1">YEAR(DATE(YEAR(NOW())-3,MONTH(NOW())-1,DAY(NOW())))&amp;"年度"</f>
        <v>2014年度</v>
      </c>
      <c r="B31" s="134">
        <f>SUMIF(整形DATA!$W$12:$W$300,"="&amp;YEAR($G$1)-3,整形DATA!B$12:B$300)</f>
        <v>972</v>
      </c>
      <c r="C31" s="134">
        <f>SUMIF(整形DATA!$W$12:$W$300,"="&amp;YEAR($G$1)-3,整形DATA!C$12:C$300)</f>
        <v>2328</v>
      </c>
      <c r="D31" s="134">
        <f>SUMIF(整形DATA!$W$12:$W$300,"="&amp;YEAR($G$1)-3,整形DATA!D$12:D$300)</f>
        <v>409</v>
      </c>
      <c r="E31" s="134">
        <f t="shared" si="7"/>
        <v>1919</v>
      </c>
      <c r="F31" s="134">
        <f>SUMIF(整形DATA!$W$12:$W$300,"="&amp;YEAR($G$1)-3,整形DATA!F$12:F$300)</f>
        <v>0</v>
      </c>
      <c r="G31" s="134">
        <f>SUMIF(整形DATA!$W$12:$W$300,"="&amp;YEAR($G$1)-3,整形DATA!G$12:G$300)</f>
        <v>0</v>
      </c>
      <c r="H31" s="134">
        <f t="shared" si="8"/>
        <v>0</v>
      </c>
      <c r="I31" s="136">
        <f>IF(ISERROR(B31/C31),"",B31/(C31-D31))</f>
        <v>0.50651380927566436</v>
      </c>
      <c r="J31" s="135">
        <f>IF(OR(ISERROR(C31/D31),C31=0),"",D31/C31)</f>
        <v>0.17568728522336768</v>
      </c>
      <c r="K31" s="134"/>
    </row>
    <row r="32" spans="1:15">
      <c r="A32" s="137" t="str">
        <f ca="1">YEAR(DATE(YEAR(NOW())-4,MONTH(NOW())-1,DAY(NOW())))&amp;"年度"</f>
        <v>2013年度</v>
      </c>
      <c r="B32" s="134">
        <f>SUMIF(整形DATA!$W$12:$W$300,"="&amp;YEAR($G$1)-4,整形DATA!B$12:B$300)</f>
        <v>0</v>
      </c>
      <c r="C32" s="134">
        <f>SUMIF(整形DATA!$W$12:$W$300,"="&amp;YEAR($G$1)-4,整形DATA!C$12:C$300)</f>
        <v>0</v>
      </c>
      <c r="D32" s="134">
        <f>SUMIF(整形DATA!$W$12:$W$300,"="&amp;YEAR($G$1)-4,整形DATA!D$12:D$300)</f>
        <v>0</v>
      </c>
      <c r="E32" s="134">
        <f t="shared" ref="E32" si="9">C32-D32</f>
        <v>0</v>
      </c>
      <c r="F32" s="134">
        <f>SUMIF(整形DATA!$W$12:$W$300,"="&amp;YEAR($G$1)-4,整形DATA!F$12:F$300)</f>
        <v>0</v>
      </c>
      <c r="G32" s="134">
        <f>SUMIF(整形DATA!$W$12:$W$300,"="&amp;YEAR($G$1)-4,整形DATA!G$12:G$300)</f>
        <v>0</v>
      </c>
      <c r="H32" s="134">
        <f t="shared" ref="H32" si="10">F32-G32</f>
        <v>0</v>
      </c>
      <c r="I32" s="136" t="str">
        <f>IF(ISERROR(B32/C32),"",B32/(C32-D32))</f>
        <v/>
      </c>
      <c r="J32" s="135" t="str">
        <f>IF(OR(ISERROR(C32/D32),C32=0),"",D32/C32)</f>
        <v/>
      </c>
      <c r="K32" s="134"/>
    </row>
  </sheetData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01"/>
  <sheetViews>
    <sheetView zoomScale="85" zoomScaleNormal="85" workbookViewId="0">
      <selection activeCell="Q3" sqref="Q3"/>
    </sheetView>
  </sheetViews>
  <sheetFormatPr defaultRowHeight="13.5"/>
  <cols>
    <col min="1" max="1" width="11" bestFit="1" customWidth="1"/>
    <col min="2" max="2" width="6.625" customWidth="1"/>
    <col min="3" max="5" width="7.75" customWidth="1"/>
    <col min="6" max="6" width="9.25" bestFit="1" customWidth="1"/>
    <col min="9" max="9" width="8.875" bestFit="1" customWidth="1"/>
    <col min="11" max="11" width="9.125" bestFit="1" customWidth="1"/>
    <col min="12" max="12" width="11" bestFit="1" customWidth="1"/>
    <col min="13" max="13" width="10.625" bestFit="1" customWidth="1"/>
    <col min="14" max="14" width="7.75" bestFit="1" customWidth="1"/>
    <col min="17" max="17" width="9.875" bestFit="1" customWidth="1"/>
    <col min="18" max="19" width="9.5" customWidth="1"/>
  </cols>
  <sheetData>
    <row r="1" spans="1:23">
      <c r="A1" s="77" t="s">
        <v>0</v>
      </c>
      <c r="C1" s="77" t="s">
        <v>57</v>
      </c>
      <c r="E1" s="77" t="s">
        <v>59</v>
      </c>
      <c r="G1" s="77" t="s">
        <v>87</v>
      </c>
      <c r="H1" s="154" t="str">
        <f>元DATA!D1</f>
        <v>A5</v>
      </c>
      <c r="J1" s="84" t="s">
        <v>10</v>
      </c>
      <c r="L1" t="s">
        <v>13</v>
      </c>
      <c r="M1" s="98">
        <f>S7</f>
        <v>5000</v>
      </c>
      <c r="O1" s="148"/>
      <c r="P1" s="148"/>
      <c r="Q1" s="148"/>
      <c r="R1" s="148"/>
      <c r="S1" s="148"/>
    </row>
    <row r="2" spans="1:23">
      <c r="A2" s="78">
        <f>元DATA!A1</f>
        <v>999</v>
      </c>
      <c r="C2" s="78">
        <f>元DATA!C1</f>
        <v>3200</v>
      </c>
      <c r="E2" s="108">
        <f>元DATA!A3</f>
        <v>41760</v>
      </c>
      <c r="G2" s="77" t="s">
        <v>88</v>
      </c>
      <c r="H2" s="154">
        <f>元DATA!E1</f>
        <v>384</v>
      </c>
      <c r="J2" s="85">
        <f>M7-O7</f>
        <v>114.4285714285711</v>
      </c>
      <c r="L2" t="s">
        <v>14</v>
      </c>
      <c r="M2" s="98">
        <f>M7</f>
        <v>3643</v>
      </c>
      <c r="O2" s="149"/>
      <c r="P2" s="149"/>
      <c r="Q2" s="149"/>
      <c r="R2" s="149"/>
      <c r="S2" s="149"/>
    </row>
    <row r="3" spans="1:23">
      <c r="A3" s="90" t="s">
        <v>17</v>
      </c>
      <c r="B3" s="91"/>
      <c r="C3" s="91"/>
      <c r="D3" s="91"/>
      <c r="E3" s="91"/>
      <c r="F3" s="92"/>
      <c r="J3" s="84" t="s">
        <v>79</v>
      </c>
      <c r="L3" t="s">
        <v>15</v>
      </c>
      <c r="M3" s="99">
        <f>SUM(K12:K65536)</f>
        <v>0</v>
      </c>
      <c r="O3" s="149"/>
      <c r="P3" s="149"/>
      <c r="Q3" s="149"/>
      <c r="R3" s="149"/>
      <c r="S3" s="149"/>
    </row>
    <row r="4" spans="1:23">
      <c r="A4" s="95" t="str">
        <f>元DATA!B1</f>
        <v>書名：公開用ダミーデータ</v>
      </c>
      <c r="B4" s="93"/>
      <c r="C4" s="93"/>
      <c r="D4" s="93"/>
      <c r="E4" s="93"/>
      <c r="F4" s="94"/>
      <c r="J4" s="151">
        <v>0.84</v>
      </c>
      <c r="L4" t="s">
        <v>16</v>
      </c>
      <c r="M4" s="100">
        <f>D8/C8</f>
        <v>0.25864875864875864</v>
      </c>
      <c r="O4" s="149"/>
      <c r="P4" s="149"/>
      <c r="Q4" s="149"/>
      <c r="R4" s="149"/>
      <c r="S4" s="149"/>
    </row>
    <row r="5" spans="1:23">
      <c r="A5" s="96"/>
      <c r="B5" s="97"/>
      <c r="C5" s="97"/>
      <c r="D5" s="97"/>
      <c r="E5" s="97"/>
      <c r="F5" s="97"/>
      <c r="O5" s="149"/>
      <c r="P5" s="149"/>
      <c r="Q5" s="149"/>
      <c r="R5" s="149"/>
      <c r="S5" s="149"/>
    </row>
    <row r="6" spans="1:23" ht="9.75" customHeight="1"/>
    <row r="7" spans="1:23">
      <c r="A7" s="123">
        <f t="shared" ref="A7:R7" si="0">SUMIF($A$12:$A$300,MAX($A$12:$A$300),A12:A300)</f>
        <v>42979</v>
      </c>
      <c r="B7" s="86">
        <f t="shared" si="0"/>
        <v>41</v>
      </c>
      <c r="C7" s="86">
        <f t="shared" si="0"/>
        <v>52</v>
      </c>
      <c r="D7" s="86">
        <f t="shared" si="0"/>
        <v>13</v>
      </c>
      <c r="E7" s="86">
        <f t="shared" si="0"/>
        <v>39</v>
      </c>
      <c r="F7" s="86">
        <f t="shared" si="0"/>
        <v>0</v>
      </c>
      <c r="G7" s="86">
        <f t="shared" si="0"/>
        <v>0</v>
      </c>
      <c r="H7" s="86">
        <f t="shared" si="0"/>
        <v>0</v>
      </c>
      <c r="I7" s="86">
        <f t="shared" si="0"/>
        <v>41</v>
      </c>
      <c r="J7" s="86">
        <f t="shared" si="0"/>
        <v>39</v>
      </c>
      <c r="K7" s="86">
        <f t="shared" si="0"/>
        <v>0</v>
      </c>
      <c r="L7" s="86">
        <f t="shared" si="0"/>
        <v>2964</v>
      </c>
      <c r="M7" s="86">
        <f t="shared" si="0"/>
        <v>3643</v>
      </c>
      <c r="N7" s="86">
        <f t="shared" si="0"/>
        <v>48.80952380952381</v>
      </c>
      <c r="O7" s="86">
        <f t="shared" si="0"/>
        <v>3528.5714285714289</v>
      </c>
      <c r="P7" s="86">
        <f t="shared" si="0"/>
        <v>39</v>
      </c>
      <c r="Q7" s="86">
        <f t="shared" si="0"/>
        <v>1357</v>
      </c>
      <c r="R7" s="76">
        <f t="shared" si="0"/>
        <v>0.8136151523469668</v>
      </c>
      <c r="S7" s="75">
        <f>SUM(S12:S300)</f>
        <v>5000</v>
      </c>
    </row>
    <row r="8" spans="1:23">
      <c r="A8" s="79"/>
      <c r="B8" s="88">
        <f t="shared" ref="B8:H8" si="1">SUM(B12:B300)</f>
        <v>2964</v>
      </c>
      <c r="C8" s="88">
        <f t="shared" si="1"/>
        <v>4914</v>
      </c>
      <c r="D8" s="88">
        <f t="shared" si="1"/>
        <v>1271</v>
      </c>
      <c r="E8" s="88">
        <f t="shared" si="1"/>
        <v>3643</v>
      </c>
      <c r="F8" s="88">
        <f t="shared" si="1"/>
        <v>0</v>
      </c>
      <c r="G8" s="88">
        <f t="shared" si="1"/>
        <v>0</v>
      </c>
      <c r="H8" s="88">
        <f t="shared" si="1"/>
        <v>0</v>
      </c>
      <c r="I8" s="88"/>
      <c r="J8" s="88"/>
      <c r="K8" s="88"/>
      <c r="L8" s="80"/>
      <c r="M8" s="82"/>
      <c r="N8" s="83"/>
      <c r="O8" s="81"/>
      <c r="Q8" s="121">
        <f>元DATA!L1</f>
        <v>1343</v>
      </c>
      <c r="R8" s="108" t="str">
        <f>TEXT(A7,"※YYYY年M月実在庫")</f>
        <v>※2017年9月実在庫</v>
      </c>
      <c r="S8" s="108"/>
    </row>
    <row r="9" spans="1:23">
      <c r="A9" s="79"/>
      <c r="B9" s="89"/>
      <c r="C9" s="87"/>
      <c r="D9" s="80"/>
      <c r="E9" s="80"/>
      <c r="F9" s="80"/>
      <c r="G9" s="81"/>
      <c r="H9" s="81"/>
      <c r="I9" s="80"/>
      <c r="J9" s="81"/>
      <c r="K9" s="80"/>
      <c r="L9" s="80"/>
      <c r="M9" s="82"/>
      <c r="N9" s="83"/>
      <c r="O9" s="81"/>
    </row>
    <row r="10" spans="1:23" ht="9.75" customHeight="1"/>
    <row r="11" spans="1:23" ht="21">
      <c r="A11" t="s">
        <v>63</v>
      </c>
      <c r="B11" t="s">
        <v>18</v>
      </c>
      <c r="C11" t="s">
        <v>19</v>
      </c>
      <c r="D11" t="s">
        <v>20</v>
      </c>
      <c r="E11" t="s">
        <v>40</v>
      </c>
      <c r="F11" t="s">
        <v>41</v>
      </c>
      <c r="G11" t="s">
        <v>42</v>
      </c>
      <c r="H11" t="s">
        <v>38</v>
      </c>
      <c r="I11" s="1" t="s">
        <v>60</v>
      </c>
      <c r="J11" s="2" t="s">
        <v>1</v>
      </c>
      <c r="K11" s="2" t="s">
        <v>12</v>
      </c>
      <c r="L11" s="2" t="s">
        <v>2</v>
      </c>
      <c r="M11" s="2" t="s">
        <v>3</v>
      </c>
      <c r="N11" s="2" t="s">
        <v>4</v>
      </c>
      <c r="O11" s="3" t="s">
        <v>5</v>
      </c>
      <c r="P11" s="3" t="s">
        <v>6</v>
      </c>
      <c r="Q11" s="4" t="s">
        <v>7</v>
      </c>
      <c r="R11" s="5" t="s">
        <v>8</v>
      </c>
      <c r="S11" t="s">
        <v>37</v>
      </c>
      <c r="T11" s="5" t="s">
        <v>9</v>
      </c>
      <c r="U11" t="s">
        <v>89</v>
      </c>
      <c r="W11" t="s">
        <v>64</v>
      </c>
    </row>
    <row r="12" spans="1:23">
      <c r="A12" s="108">
        <f>元DATA!A3</f>
        <v>41760</v>
      </c>
      <c r="B12" s="147">
        <f>元DATA!B3</f>
        <v>12</v>
      </c>
      <c r="C12" s="147">
        <f>元DATA!C3</f>
        <v>1310</v>
      </c>
      <c r="D12" s="147">
        <f>元DATA!D3</f>
        <v>0</v>
      </c>
      <c r="E12" s="147">
        <f>元DATA!E3</f>
        <v>1310</v>
      </c>
      <c r="F12" s="147">
        <f>元DATA!F3</f>
        <v>0</v>
      </c>
      <c r="G12" s="85">
        <f>元DATA!G3</f>
        <v>0</v>
      </c>
      <c r="H12" s="85">
        <f>元DATA!H3</f>
        <v>0</v>
      </c>
      <c r="I12" s="16">
        <f>B12</f>
        <v>12</v>
      </c>
      <c r="J12" s="17">
        <f>C12-D12</f>
        <v>1310</v>
      </c>
      <c r="K12" s="17">
        <f>F12-G12</f>
        <v>0</v>
      </c>
      <c r="L12" s="17">
        <f>I12</f>
        <v>12</v>
      </c>
      <c r="M12" s="17">
        <f>J12</f>
        <v>1310</v>
      </c>
      <c r="N12" s="17">
        <f t="shared" ref="N12:N13" si="2">I12/$J$4</f>
        <v>14.285714285714286</v>
      </c>
      <c r="O12" s="18">
        <f t="shared" ref="O12:O13" si="3">L12/$J$4</f>
        <v>14.285714285714286</v>
      </c>
      <c r="P12" s="6">
        <f>C12-D12</f>
        <v>1310</v>
      </c>
      <c r="Q12" s="19">
        <f>S12-M12</f>
        <v>-1310</v>
      </c>
      <c r="R12" s="20">
        <f t="shared" ref="R12:R13" si="4">L12/M12</f>
        <v>9.1603053435114507E-3</v>
      </c>
      <c r="S12" s="150">
        <f>元DATA!L3</f>
        <v>0</v>
      </c>
      <c r="T12" s="21">
        <f>($J$12-P12)/$J$12</f>
        <v>0</v>
      </c>
      <c r="U12" s="22">
        <v>1</v>
      </c>
      <c r="W12">
        <f>IF(A12="","",YEAR(A12))</f>
        <v>2014</v>
      </c>
    </row>
    <row r="13" spans="1:23">
      <c r="A13" s="108">
        <f>IF(元DATA!A4,元DATA!A4,"")</f>
        <v>41791</v>
      </c>
      <c r="B13">
        <f>元DATA!B4</f>
        <v>200</v>
      </c>
      <c r="C13">
        <f>元DATA!C4</f>
        <v>172</v>
      </c>
      <c r="D13">
        <f>元DATA!D4</f>
        <v>37</v>
      </c>
      <c r="E13">
        <f>元DATA!E4</f>
        <v>135</v>
      </c>
      <c r="F13" s="147">
        <f>元DATA!F4</f>
        <v>0</v>
      </c>
      <c r="G13" s="85">
        <f>元DATA!G4</f>
        <v>0</v>
      </c>
      <c r="H13" s="85">
        <f>元DATA!H4</f>
        <v>0</v>
      </c>
      <c r="I13" s="23">
        <f>B13</f>
        <v>200</v>
      </c>
      <c r="J13" s="24">
        <f t="shared" ref="J13" si="5">C13-D13</f>
        <v>135</v>
      </c>
      <c r="K13" s="24">
        <f t="shared" ref="K13" si="6">F13-G13</f>
        <v>0</v>
      </c>
      <c r="L13" s="24">
        <f t="shared" ref="L13" si="7">L12+I13</f>
        <v>212</v>
      </c>
      <c r="M13" s="24">
        <f>M12+J13</f>
        <v>1445</v>
      </c>
      <c r="N13" s="24">
        <f t="shared" si="2"/>
        <v>238.0952380952381</v>
      </c>
      <c r="O13" s="25">
        <f t="shared" si="3"/>
        <v>252.38095238095238</v>
      </c>
      <c r="P13" s="7">
        <f t="shared" ref="P13" si="8">P12-D13</f>
        <v>1273</v>
      </c>
      <c r="Q13" s="26">
        <f>(Q12+M12+S13)-M13</f>
        <v>1555</v>
      </c>
      <c r="R13" s="27">
        <f t="shared" si="4"/>
        <v>0.14671280276816609</v>
      </c>
      <c r="S13" s="150">
        <f>元DATA!L4</f>
        <v>3000</v>
      </c>
      <c r="T13" s="21">
        <f>($J$12-P13)/$J$12</f>
        <v>2.8244274809160305E-2</v>
      </c>
      <c r="U13" s="22"/>
      <c r="W13">
        <f t="shared" ref="W13:W76" si="9">IF(A13="","",YEAR(A13))</f>
        <v>2014</v>
      </c>
    </row>
    <row r="14" spans="1:23">
      <c r="A14" s="108">
        <f>IF(元DATA!A5,元DATA!A5,"")</f>
        <v>41821</v>
      </c>
      <c r="B14">
        <f>元DATA!B5</f>
        <v>190</v>
      </c>
      <c r="C14">
        <f>元DATA!C5</f>
        <v>259</v>
      </c>
      <c r="D14">
        <f>元DATA!D5</f>
        <v>98</v>
      </c>
      <c r="E14">
        <f>元DATA!E5</f>
        <v>161</v>
      </c>
      <c r="F14">
        <f>元DATA!F5</f>
        <v>0</v>
      </c>
      <c r="G14" s="85">
        <f>元DATA!G5</f>
        <v>0</v>
      </c>
      <c r="H14" s="85">
        <f>元DATA!H5</f>
        <v>0</v>
      </c>
      <c r="I14" s="23">
        <f t="shared" ref="I14:I77" si="10">B14</f>
        <v>190</v>
      </c>
      <c r="J14" s="24">
        <f t="shared" ref="J14:J77" si="11">C14-D14</f>
        <v>161</v>
      </c>
      <c r="K14" s="24">
        <f t="shared" ref="K14:K77" si="12">F14-G14</f>
        <v>0</v>
      </c>
      <c r="L14" s="24">
        <f t="shared" ref="L14:M29" si="13">L13+I14</f>
        <v>402</v>
      </c>
      <c r="M14" s="24">
        <f t="shared" si="13"/>
        <v>1606</v>
      </c>
      <c r="N14" s="24">
        <f t="shared" ref="N14:N77" si="14">I14/$J$4</f>
        <v>226.1904761904762</v>
      </c>
      <c r="O14" s="25">
        <f t="shared" ref="O14:O77" si="15">L14/$J$4</f>
        <v>478.57142857142861</v>
      </c>
      <c r="P14" s="7">
        <f t="shared" ref="P14:P77" si="16">P13-D14</f>
        <v>1175</v>
      </c>
      <c r="Q14" s="26">
        <f t="shared" ref="Q14:Q77" si="17">(Q13+M13+S14)-M14</f>
        <v>1394</v>
      </c>
      <c r="R14" s="27">
        <f t="shared" ref="R14:R77" si="18">L14/M14</f>
        <v>0.25031133250311333</v>
      </c>
      <c r="S14" s="150">
        <f>元DATA!L5</f>
        <v>0</v>
      </c>
      <c r="T14" s="21">
        <f t="shared" ref="T14:T23" si="19">($J$12-P14)/$J$12</f>
        <v>0.10305343511450382</v>
      </c>
      <c r="U14" s="22"/>
      <c r="W14">
        <f t="shared" si="9"/>
        <v>2014</v>
      </c>
    </row>
    <row r="15" spans="1:23">
      <c r="A15" s="108">
        <f>IF(元DATA!A6,元DATA!A6,"")</f>
        <v>41852</v>
      </c>
      <c r="B15">
        <f>元DATA!B6</f>
        <v>163</v>
      </c>
      <c r="C15">
        <f>元DATA!C6</f>
        <v>162</v>
      </c>
      <c r="D15">
        <f>元DATA!D6</f>
        <v>80</v>
      </c>
      <c r="E15">
        <f>元DATA!E6</f>
        <v>82</v>
      </c>
      <c r="F15">
        <f>元DATA!F6</f>
        <v>0</v>
      </c>
      <c r="G15" s="85">
        <f>元DATA!G6</f>
        <v>0</v>
      </c>
      <c r="H15" s="85">
        <f>元DATA!H6</f>
        <v>0</v>
      </c>
      <c r="I15" s="23">
        <f t="shared" si="10"/>
        <v>163</v>
      </c>
      <c r="J15" s="24">
        <f t="shared" si="11"/>
        <v>82</v>
      </c>
      <c r="K15" s="24">
        <f t="shared" si="12"/>
        <v>0</v>
      </c>
      <c r="L15" s="24">
        <f t="shared" si="13"/>
        <v>565</v>
      </c>
      <c r="M15" s="24">
        <f t="shared" ref="M15:M78" si="20">M14+J15</f>
        <v>1688</v>
      </c>
      <c r="N15" s="24">
        <f t="shared" si="14"/>
        <v>194.04761904761907</v>
      </c>
      <c r="O15" s="25">
        <f t="shared" si="15"/>
        <v>672.61904761904759</v>
      </c>
      <c r="P15" s="7">
        <f t="shared" si="16"/>
        <v>1095</v>
      </c>
      <c r="Q15" s="26">
        <f t="shared" si="17"/>
        <v>1312</v>
      </c>
      <c r="R15" s="27">
        <f t="shared" si="18"/>
        <v>0.33471563981042651</v>
      </c>
      <c r="S15" s="150">
        <f>元DATA!L6</f>
        <v>0</v>
      </c>
      <c r="T15" s="21">
        <f t="shared" si="19"/>
        <v>0.16412213740458015</v>
      </c>
      <c r="U15" s="22"/>
      <c r="W15">
        <f t="shared" si="9"/>
        <v>2014</v>
      </c>
    </row>
    <row r="16" spans="1:23">
      <c r="A16" s="108">
        <f>IF(元DATA!A7,元DATA!A7,"")</f>
        <v>41883</v>
      </c>
      <c r="B16">
        <f>元DATA!B7</f>
        <v>110</v>
      </c>
      <c r="C16">
        <f>元DATA!C7</f>
        <v>101</v>
      </c>
      <c r="D16">
        <f>元DATA!D7</f>
        <v>71</v>
      </c>
      <c r="E16">
        <f>元DATA!E7</f>
        <v>30</v>
      </c>
      <c r="F16">
        <f>元DATA!F7</f>
        <v>0</v>
      </c>
      <c r="G16" s="85">
        <f>元DATA!G7</f>
        <v>0</v>
      </c>
      <c r="H16" s="85">
        <f>元DATA!H7</f>
        <v>0</v>
      </c>
      <c r="I16" s="23">
        <f t="shared" si="10"/>
        <v>110</v>
      </c>
      <c r="J16" s="24">
        <f t="shared" si="11"/>
        <v>30</v>
      </c>
      <c r="K16" s="24">
        <f t="shared" si="12"/>
        <v>0</v>
      </c>
      <c r="L16" s="24">
        <f t="shared" si="13"/>
        <v>675</v>
      </c>
      <c r="M16" s="24">
        <f t="shared" si="20"/>
        <v>1718</v>
      </c>
      <c r="N16" s="24">
        <f t="shared" si="14"/>
        <v>130.95238095238096</v>
      </c>
      <c r="O16" s="25">
        <f t="shared" si="15"/>
        <v>803.57142857142856</v>
      </c>
      <c r="P16" s="7">
        <f t="shared" si="16"/>
        <v>1024</v>
      </c>
      <c r="Q16" s="26">
        <f t="shared" si="17"/>
        <v>1282</v>
      </c>
      <c r="R16" s="27">
        <f t="shared" si="18"/>
        <v>0.39289871944121069</v>
      </c>
      <c r="S16" s="150">
        <f>元DATA!L7</f>
        <v>0</v>
      </c>
      <c r="T16" s="21">
        <f t="shared" si="19"/>
        <v>0.21832061068702291</v>
      </c>
      <c r="U16" s="22"/>
      <c r="W16">
        <f t="shared" si="9"/>
        <v>2014</v>
      </c>
    </row>
    <row r="17" spans="1:23" ht="14.25" thickBot="1">
      <c r="A17" s="108">
        <f>IF(元DATA!A8,元DATA!A8,"")</f>
        <v>41913</v>
      </c>
      <c r="B17">
        <f>元DATA!B8</f>
        <v>121</v>
      </c>
      <c r="C17">
        <f>元DATA!C8</f>
        <v>171</v>
      </c>
      <c r="D17">
        <f>元DATA!D8</f>
        <v>54</v>
      </c>
      <c r="E17">
        <f>元DATA!E8</f>
        <v>117</v>
      </c>
      <c r="F17">
        <f>元DATA!F8</f>
        <v>0</v>
      </c>
      <c r="G17" s="85">
        <f>元DATA!G8</f>
        <v>0</v>
      </c>
      <c r="H17" s="85">
        <f>元DATA!H8</f>
        <v>0</v>
      </c>
      <c r="I17" s="23">
        <f t="shared" si="10"/>
        <v>121</v>
      </c>
      <c r="J17" s="24">
        <f t="shared" si="11"/>
        <v>117</v>
      </c>
      <c r="K17" s="24">
        <f t="shared" si="12"/>
        <v>0</v>
      </c>
      <c r="L17" s="24">
        <f t="shared" si="13"/>
        <v>796</v>
      </c>
      <c r="M17" s="24">
        <f t="shared" si="20"/>
        <v>1835</v>
      </c>
      <c r="N17" s="24">
        <f t="shared" si="14"/>
        <v>144.04761904761907</v>
      </c>
      <c r="O17" s="25">
        <f t="shared" si="15"/>
        <v>947.61904761904771</v>
      </c>
      <c r="P17" s="7">
        <f t="shared" si="16"/>
        <v>970</v>
      </c>
      <c r="Q17" s="26">
        <f t="shared" si="17"/>
        <v>1165</v>
      </c>
      <c r="R17" s="27">
        <f t="shared" si="18"/>
        <v>0.43378746594005452</v>
      </c>
      <c r="S17" s="150">
        <f>元DATA!L8</f>
        <v>0</v>
      </c>
      <c r="T17" s="21">
        <f t="shared" si="19"/>
        <v>0.25954198473282442</v>
      </c>
      <c r="U17" s="22"/>
      <c r="W17">
        <f t="shared" si="9"/>
        <v>2014</v>
      </c>
    </row>
    <row r="18" spans="1:23" ht="14.25" thickBot="1">
      <c r="A18" s="108">
        <f>IF(元DATA!A9,元DATA!A9,"")</f>
        <v>41944</v>
      </c>
      <c r="B18">
        <f>元DATA!B9</f>
        <v>79</v>
      </c>
      <c r="C18">
        <f>元DATA!C9</f>
        <v>92</v>
      </c>
      <c r="D18">
        <f>元DATA!D9</f>
        <v>26</v>
      </c>
      <c r="E18">
        <f>元DATA!E9</f>
        <v>66</v>
      </c>
      <c r="F18">
        <f>元DATA!F9</f>
        <v>0</v>
      </c>
      <c r="G18" s="85">
        <f>元DATA!G9</f>
        <v>0</v>
      </c>
      <c r="H18" s="85">
        <f>元DATA!H9</f>
        <v>0</v>
      </c>
      <c r="I18" s="23">
        <f t="shared" si="10"/>
        <v>79</v>
      </c>
      <c r="J18" s="24">
        <f t="shared" si="11"/>
        <v>66</v>
      </c>
      <c r="K18" s="24">
        <f t="shared" si="12"/>
        <v>0</v>
      </c>
      <c r="L18" s="24">
        <f t="shared" si="13"/>
        <v>875</v>
      </c>
      <c r="M18" s="24">
        <f t="shared" si="20"/>
        <v>1901</v>
      </c>
      <c r="N18" s="24">
        <f t="shared" si="14"/>
        <v>94.047619047619051</v>
      </c>
      <c r="O18" s="25">
        <f t="shared" si="15"/>
        <v>1041.6666666666667</v>
      </c>
      <c r="P18" s="7">
        <f t="shared" si="16"/>
        <v>944</v>
      </c>
      <c r="Q18" s="26">
        <f t="shared" si="17"/>
        <v>1099</v>
      </c>
      <c r="R18" s="27">
        <f t="shared" si="18"/>
        <v>0.4602840610205155</v>
      </c>
      <c r="S18" s="150">
        <f>元DATA!L9</f>
        <v>0</v>
      </c>
      <c r="T18" s="8">
        <f t="shared" si="19"/>
        <v>0.27938931297709924</v>
      </c>
      <c r="U18" s="22"/>
      <c r="W18">
        <f t="shared" si="9"/>
        <v>2014</v>
      </c>
    </row>
    <row r="19" spans="1:23">
      <c r="A19" s="108">
        <f>IF(元DATA!A10,元DATA!A10,"")</f>
        <v>41974</v>
      </c>
      <c r="B19">
        <f>元DATA!B10</f>
        <v>97</v>
      </c>
      <c r="C19">
        <f>元DATA!C10</f>
        <v>61</v>
      </c>
      <c r="D19">
        <f>元DATA!D10</f>
        <v>43</v>
      </c>
      <c r="E19">
        <f>元DATA!E10</f>
        <v>18</v>
      </c>
      <c r="F19">
        <f>元DATA!F10</f>
        <v>0</v>
      </c>
      <c r="G19" s="85">
        <f>元DATA!G10</f>
        <v>0</v>
      </c>
      <c r="H19" s="85">
        <f>元DATA!H10</f>
        <v>0</v>
      </c>
      <c r="I19" s="23">
        <f t="shared" si="10"/>
        <v>97</v>
      </c>
      <c r="J19" s="24">
        <f t="shared" si="11"/>
        <v>18</v>
      </c>
      <c r="K19" s="24">
        <f t="shared" si="12"/>
        <v>0</v>
      </c>
      <c r="L19" s="24">
        <f t="shared" si="13"/>
        <v>972</v>
      </c>
      <c r="M19" s="24">
        <f t="shared" si="20"/>
        <v>1919</v>
      </c>
      <c r="N19" s="24">
        <f t="shared" si="14"/>
        <v>115.47619047619048</v>
      </c>
      <c r="O19" s="25">
        <f t="shared" si="15"/>
        <v>1157.1428571428571</v>
      </c>
      <c r="P19" s="7">
        <f t="shared" si="16"/>
        <v>901</v>
      </c>
      <c r="Q19" s="26">
        <f t="shared" si="17"/>
        <v>1081</v>
      </c>
      <c r="R19" s="27">
        <f t="shared" si="18"/>
        <v>0.50651380927566436</v>
      </c>
      <c r="S19" s="150">
        <f>元DATA!L10</f>
        <v>0</v>
      </c>
      <c r="T19" s="21">
        <f t="shared" si="19"/>
        <v>0.31221374045801525</v>
      </c>
      <c r="U19" s="22"/>
      <c r="W19">
        <f t="shared" si="9"/>
        <v>2014</v>
      </c>
    </row>
    <row r="20" spans="1:23">
      <c r="A20" s="108">
        <f>IF(元DATA!A11,元DATA!A11,"")</f>
        <v>42005</v>
      </c>
      <c r="B20">
        <f>元DATA!B11</f>
        <v>81</v>
      </c>
      <c r="C20">
        <f>元DATA!C11</f>
        <v>106</v>
      </c>
      <c r="D20">
        <f>元DATA!D11</f>
        <v>39</v>
      </c>
      <c r="E20">
        <f>元DATA!E11</f>
        <v>67</v>
      </c>
      <c r="F20">
        <f>元DATA!F11</f>
        <v>0</v>
      </c>
      <c r="G20" s="85">
        <f>元DATA!G11</f>
        <v>0</v>
      </c>
      <c r="H20" s="85">
        <f>元DATA!H11</f>
        <v>0</v>
      </c>
      <c r="I20" s="23">
        <f t="shared" si="10"/>
        <v>81</v>
      </c>
      <c r="J20" s="24">
        <f t="shared" si="11"/>
        <v>67</v>
      </c>
      <c r="K20" s="24">
        <f t="shared" si="12"/>
        <v>0</v>
      </c>
      <c r="L20" s="24">
        <f t="shared" si="13"/>
        <v>1053</v>
      </c>
      <c r="M20" s="24">
        <f t="shared" si="20"/>
        <v>1986</v>
      </c>
      <c r="N20" s="24">
        <f t="shared" si="14"/>
        <v>96.428571428571431</v>
      </c>
      <c r="O20" s="25">
        <f t="shared" si="15"/>
        <v>1253.5714285714287</v>
      </c>
      <c r="P20" s="7">
        <f t="shared" si="16"/>
        <v>862</v>
      </c>
      <c r="Q20" s="26">
        <f t="shared" si="17"/>
        <v>1014</v>
      </c>
      <c r="R20" s="27">
        <f t="shared" si="18"/>
        <v>0.53021148036253773</v>
      </c>
      <c r="S20" s="150">
        <f>元DATA!L11</f>
        <v>0</v>
      </c>
      <c r="T20" s="21">
        <f t="shared" si="19"/>
        <v>0.34198473282442748</v>
      </c>
      <c r="U20" s="22"/>
      <c r="W20">
        <f t="shared" si="9"/>
        <v>2015</v>
      </c>
    </row>
    <row r="21" spans="1:23">
      <c r="A21" s="108">
        <f>IF(元DATA!A12,元DATA!A12,"")</f>
        <v>42036</v>
      </c>
      <c r="B21">
        <f>元DATA!B12</f>
        <v>96</v>
      </c>
      <c r="C21">
        <f>元DATA!C12</f>
        <v>163</v>
      </c>
      <c r="D21">
        <f>元DATA!D12</f>
        <v>8</v>
      </c>
      <c r="E21">
        <f>元DATA!E12</f>
        <v>155</v>
      </c>
      <c r="F21">
        <f>元DATA!F12</f>
        <v>0</v>
      </c>
      <c r="G21" s="85">
        <f>元DATA!G12</f>
        <v>0</v>
      </c>
      <c r="H21" s="85">
        <f>元DATA!H12</f>
        <v>0</v>
      </c>
      <c r="I21" s="23">
        <f t="shared" si="10"/>
        <v>96</v>
      </c>
      <c r="J21" s="24">
        <f t="shared" si="11"/>
        <v>155</v>
      </c>
      <c r="K21" s="24">
        <f t="shared" si="12"/>
        <v>0</v>
      </c>
      <c r="L21" s="24">
        <f t="shared" si="13"/>
        <v>1149</v>
      </c>
      <c r="M21" s="24">
        <f t="shared" si="20"/>
        <v>2141</v>
      </c>
      <c r="N21" s="24">
        <f t="shared" si="14"/>
        <v>114.28571428571429</v>
      </c>
      <c r="O21" s="25">
        <f t="shared" si="15"/>
        <v>1367.8571428571429</v>
      </c>
      <c r="P21" s="7">
        <f t="shared" si="16"/>
        <v>854</v>
      </c>
      <c r="Q21" s="26">
        <f t="shared" si="17"/>
        <v>859</v>
      </c>
      <c r="R21" s="27">
        <f t="shared" si="18"/>
        <v>0.5366651097617936</v>
      </c>
      <c r="S21" s="150">
        <f>元DATA!L12</f>
        <v>0</v>
      </c>
      <c r="T21" s="21">
        <f t="shared" si="19"/>
        <v>0.34809160305343512</v>
      </c>
      <c r="U21" s="22"/>
      <c r="W21">
        <f t="shared" si="9"/>
        <v>2015</v>
      </c>
    </row>
    <row r="22" spans="1:23" ht="14.25" thickBot="1">
      <c r="A22" s="108">
        <f>IF(元DATA!A13,元DATA!A13,"")</f>
        <v>42064</v>
      </c>
      <c r="B22">
        <f>元DATA!B13</f>
        <v>94</v>
      </c>
      <c r="C22">
        <f>元DATA!C13</f>
        <v>92</v>
      </c>
      <c r="D22">
        <f>元DATA!D13</f>
        <v>88</v>
      </c>
      <c r="E22">
        <f>元DATA!E13</f>
        <v>4</v>
      </c>
      <c r="F22">
        <f>元DATA!F13</f>
        <v>0</v>
      </c>
      <c r="G22" s="85">
        <f>元DATA!G13</f>
        <v>0</v>
      </c>
      <c r="H22" s="85">
        <f>元DATA!H13</f>
        <v>0</v>
      </c>
      <c r="I22" s="23">
        <f t="shared" si="10"/>
        <v>94</v>
      </c>
      <c r="J22" s="24">
        <f t="shared" si="11"/>
        <v>4</v>
      </c>
      <c r="K22" s="24">
        <f t="shared" si="12"/>
        <v>0</v>
      </c>
      <c r="L22" s="24">
        <f t="shared" si="13"/>
        <v>1243</v>
      </c>
      <c r="M22" s="24">
        <f t="shared" si="20"/>
        <v>2145</v>
      </c>
      <c r="N22" s="24">
        <f t="shared" si="14"/>
        <v>111.90476190476191</v>
      </c>
      <c r="O22" s="25">
        <f t="shared" si="15"/>
        <v>1479.7619047619048</v>
      </c>
      <c r="P22" s="7">
        <f t="shared" si="16"/>
        <v>766</v>
      </c>
      <c r="Q22" s="26">
        <f t="shared" si="17"/>
        <v>855</v>
      </c>
      <c r="R22" s="27">
        <f t="shared" si="18"/>
        <v>0.57948717948717954</v>
      </c>
      <c r="S22" s="150">
        <f>元DATA!L13</f>
        <v>0</v>
      </c>
      <c r="T22" s="21">
        <f t="shared" si="19"/>
        <v>0.41526717557251908</v>
      </c>
      <c r="U22" s="22"/>
      <c r="W22">
        <f t="shared" si="9"/>
        <v>2015</v>
      </c>
    </row>
    <row r="23" spans="1:23" ht="14.25" thickBot="1">
      <c r="A23" s="108">
        <f>IF(元DATA!A14,元DATA!A14,"")</f>
        <v>42095</v>
      </c>
      <c r="B23" s="109">
        <f>元DATA!B14</f>
        <v>118</v>
      </c>
      <c r="C23" s="109">
        <f>元DATA!C14</f>
        <v>147</v>
      </c>
      <c r="D23" s="109">
        <f>元DATA!D14</f>
        <v>27</v>
      </c>
      <c r="E23" s="109">
        <f>元DATA!E14</f>
        <v>120</v>
      </c>
      <c r="F23" s="109">
        <f>元DATA!F14</f>
        <v>0</v>
      </c>
      <c r="G23" s="110">
        <f>元DATA!G14</f>
        <v>0</v>
      </c>
      <c r="H23" s="122">
        <f>元DATA!H14</f>
        <v>0</v>
      </c>
      <c r="I23" s="28">
        <f t="shared" si="10"/>
        <v>118</v>
      </c>
      <c r="J23" s="29">
        <f t="shared" si="11"/>
        <v>120</v>
      </c>
      <c r="K23" s="29">
        <f t="shared" si="12"/>
        <v>0</v>
      </c>
      <c r="L23" s="29">
        <f t="shared" si="13"/>
        <v>1361</v>
      </c>
      <c r="M23" s="29">
        <f t="shared" si="20"/>
        <v>2265</v>
      </c>
      <c r="N23" s="29">
        <f t="shared" si="14"/>
        <v>140.47619047619048</v>
      </c>
      <c r="O23" s="30">
        <f t="shared" si="15"/>
        <v>1620.2380952380954</v>
      </c>
      <c r="P23" s="9">
        <f t="shared" si="16"/>
        <v>739</v>
      </c>
      <c r="Q23" s="31">
        <f t="shared" si="17"/>
        <v>735</v>
      </c>
      <c r="R23" s="32">
        <f t="shared" si="18"/>
        <v>0.60088300220750557</v>
      </c>
      <c r="S23" s="150">
        <f>元DATA!L14</f>
        <v>0</v>
      </c>
      <c r="T23" s="8">
        <f t="shared" si="19"/>
        <v>0.43587786259541983</v>
      </c>
      <c r="U23" s="22"/>
      <c r="W23">
        <f t="shared" si="9"/>
        <v>2015</v>
      </c>
    </row>
    <row r="24" spans="1:23">
      <c r="A24" s="108">
        <f>IF(元DATA!A15,元DATA!A15,"")</f>
        <v>42125</v>
      </c>
      <c r="B24">
        <f>元DATA!B15</f>
        <v>99</v>
      </c>
      <c r="C24">
        <f>元DATA!C15</f>
        <v>111</v>
      </c>
      <c r="D24">
        <f>元DATA!D15</f>
        <v>22</v>
      </c>
      <c r="E24">
        <f>元DATA!E15</f>
        <v>89</v>
      </c>
      <c r="F24">
        <f>元DATA!F15</f>
        <v>0</v>
      </c>
      <c r="G24" s="85">
        <f>元DATA!G15</f>
        <v>0</v>
      </c>
      <c r="H24" s="85">
        <f>元DATA!H15</f>
        <v>0</v>
      </c>
      <c r="I24" s="33">
        <f t="shared" si="10"/>
        <v>99</v>
      </c>
      <c r="J24" s="34">
        <f t="shared" si="11"/>
        <v>89</v>
      </c>
      <c r="K24" s="34">
        <f t="shared" si="12"/>
        <v>0</v>
      </c>
      <c r="L24" s="34">
        <f t="shared" si="13"/>
        <v>1460</v>
      </c>
      <c r="M24" s="34">
        <f t="shared" si="20"/>
        <v>2354</v>
      </c>
      <c r="N24" s="34">
        <f t="shared" si="14"/>
        <v>117.85714285714286</v>
      </c>
      <c r="O24" s="35">
        <f t="shared" si="15"/>
        <v>1738.0952380952381</v>
      </c>
      <c r="P24" s="10">
        <f t="shared" si="16"/>
        <v>717</v>
      </c>
      <c r="Q24" s="19">
        <f t="shared" si="17"/>
        <v>646</v>
      </c>
      <c r="R24" s="20">
        <f t="shared" si="18"/>
        <v>0.62022090059473234</v>
      </c>
      <c r="S24" s="150">
        <f>元DATA!L15</f>
        <v>0</v>
      </c>
      <c r="T24" s="21"/>
      <c r="U24" s="22">
        <v>2</v>
      </c>
      <c r="W24">
        <f t="shared" si="9"/>
        <v>2015</v>
      </c>
    </row>
    <row r="25" spans="1:23">
      <c r="A25" s="108">
        <f>IF(元DATA!A16,元DATA!A16,"")</f>
        <v>42156</v>
      </c>
      <c r="B25">
        <f>元DATA!B16</f>
        <v>79</v>
      </c>
      <c r="C25">
        <f>元DATA!C16</f>
        <v>88</v>
      </c>
      <c r="D25">
        <f>元DATA!D16</f>
        <v>27</v>
      </c>
      <c r="E25">
        <f>元DATA!E16</f>
        <v>61</v>
      </c>
      <c r="F25">
        <f>元DATA!F16</f>
        <v>0</v>
      </c>
      <c r="G25" s="85">
        <f>元DATA!G16</f>
        <v>0</v>
      </c>
      <c r="H25" s="85">
        <f>元DATA!H16</f>
        <v>0</v>
      </c>
      <c r="I25" s="36">
        <f t="shared" si="10"/>
        <v>79</v>
      </c>
      <c r="J25" s="37">
        <f t="shared" si="11"/>
        <v>61</v>
      </c>
      <c r="K25" s="37">
        <f t="shared" si="12"/>
        <v>0</v>
      </c>
      <c r="L25" s="37">
        <f t="shared" si="13"/>
        <v>1539</v>
      </c>
      <c r="M25" s="37">
        <f t="shared" si="20"/>
        <v>2415</v>
      </c>
      <c r="N25" s="37">
        <f t="shared" si="14"/>
        <v>94.047619047619051</v>
      </c>
      <c r="O25" s="38">
        <f t="shared" si="15"/>
        <v>1832.1428571428571</v>
      </c>
      <c r="P25" s="11">
        <f t="shared" si="16"/>
        <v>690</v>
      </c>
      <c r="Q25" s="26">
        <f t="shared" si="17"/>
        <v>585</v>
      </c>
      <c r="R25" s="27">
        <f t="shared" si="18"/>
        <v>0.63726708074534166</v>
      </c>
      <c r="S25" s="150">
        <f>元DATA!L16</f>
        <v>0</v>
      </c>
      <c r="T25" s="21"/>
      <c r="U25" s="22"/>
      <c r="W25">
        <f t="shared" si="9"/>
        <v>2015</v>
      </c>
    </row>
    <row r="26" spans="1:23">
      <c r="A26" s="108">
        <f>IF(元DATA!A17,元DATA!A17,"")</f>
        <v>42186</v>
      </c>
      <c r="B26">
        <f>元DATA!B17</f>
        <v>95</v>
      </c>
      <c r="C26">
        <f>元DATA!C17</f>
        <v>104</v>
      </c>
      <c r="D26">
        <f>元DATA!D17</f>
        <v>13</v>
      </c>
      <c r="E26">
        <f>元DATA!E17</f>
        <v>91</v>
      </c>
      <c r="F26">
        <f>元DATA!F17</f>
        <v>0</v>
      </c>
      <c r="G26" s="85">
        <f>元DATA!G17</f>
        <v>0</v>
      </c>
      <c r="H26" s="85">
        <f>元DATA!H17</f>
        <v>0</v>
      </c>
      <c r="I26" s="36">
        <f t="shared" si="10"/>
        <v>95</v>
      </c>
      <c r="J26" s="37">
        <f t="shared" si="11"/>
        <v>91</v>
      </c>
      <c r="K26" s="37">
        <f t="shared" si="12"/>
        <v>0</v>
      </c>
      <c r="L26" s="37">
        <f t="shared" si="13"/>
        <v>1634</v>
      </c>
      <c r="M26" s="37">
        <f t="shared" si="20"/>
        <v>2506</v>
      </c>
      <c r="N26" s="37">
        <f t="shared" si="14"/>
        <v>113.0952380952381</v>
      </c>
      <c r="O26" s="38">
        <f t="shared" si="15"/>
        <v>1945.2380952380954</v>
      </c>
      <c r="P26" s="11">
        <f t="shared" si="16"/>
        <v>677</v>
      </c>
      <c r="Q26" s="26">
        <f t="shared" si="17"/>
        <v>494</v>
      </c>
      <c r="R26" s="27">
        <f t="shared" si="18"/>
        <v>0.65203511572226658</v>
      </c>
      <c r="S26" s="150">
        <f>元DATA!L17</f>
        <v>0</v>
      </c>
      <c r="U26" s="22"/>
      <c r="W26">
        <f t="shared" si="9"/>
        <v>2015</v>
      </c>
    </row>
    <row r="27" spans="1:23">
      <c r="A27" s="108">
        <f>IF(元DATA!A18,元DATA!A18,"")</f>
        <v>42217</v>
      </c>
      <c r="B27">
        <f>元DATA!B18</f>
        <v>98</v>
      </c>
      <c r="C27">
        <f>元DATA!C18</f>
        <v>111</v>
      </c>
      <c r="D27">
        <f>元DATA!D18</f>
        <v>29</v>
      </c>
      <c r="E27">
        <f>元DATA!E18</f>
        <v>82</v>
      </c>
      <c r="F27">
        <f>元DATA!F18</f>
        <v>0</v>
      </c>
      <c r="G27" s="85">
        <f>元DATA!G18</f>
        <v>0</v>
      </c>
      <c r="H27" s="85">
        <f>元DATA!H18</f>
        <v>0</v>
      </c>
      <c r="I27" s="36">
        <f t="shared" si="10"/>
        <v>98</v>
      </c>
      <c r="J27" s="37">
        <f t="shared" si="11"/>
        <v>82</v>
      </c>
      <c r="K27" s="37">
        <f t="shared" si="12"/>
        <v>0</v>
      </c>
      <c r="L27" s="37">
        <f t="shared" si="13"/>
        <v>1732</v>
      </c>
      <c r="M27" s="37">
        <f t="shared" si="20"/>
        <v>2588</v>
      </c>
      <c r="N27" s="37">
        <f t="shared" si="14"/>
        <v>116.66666666666667</v>
      </c>
      <c r="O27" s="38">
        <f t="shared" si="15"/>
        <v>2061.9047619047619</v>
      </c>
      <c r="P27" s="11">
        <f t="shared" si="16"/>
        <v>648</v>
      </c>
      <c r="Q27" s="26">
        <f t="shared" si="17"/>
        <v>412</v>
      </c>
      <c r="R27" s="27">
        <f t="shared" si="18"/>
        <v>0.66924265842349306</v>
      </c>
      <c r="S27" s="150">
        <f>元DATA!L18</f>
        <v>0</v>
      </c>
      <c r="U27" s="22"/>
      <c r="W27">
        <f t="shared" si="9"/>
        <v>2015</v>
      </c>
    </row>
    <row r="28" spans="1:23">
      <c r="A28" s="108">
        <f>IF(元DATA!A19,元DATA!A19,"")</f>
        <v>42248</v>
      </c>
      <c r="B28">
        <f>元DATA!B19</f>
        <v>85</v>
      </c>
      <c r="C28">
        <f>元DATA!C19</f>
        <v>111</v>
      </c>
      <c r="D28">
        <f>元DATA!D19</f>
        <v>18</v>
      </c>
      <c r="E28">
        <f>元DATA!E19</f>
        <v>93</v>
      </c>
      <c r="F28">
        <f>元DATA!F19</f>
        <v>0</v>
      </c>
      <c r="G28" s="85">
        <f>元DATA!G19</f>
        <v>0</v>
      </c>
      <c r="H28" s="85">
        <f>元DATA!H19</f>
        <v>0</v>
      </c>
      <c r="I28" s="36">
        <f t="shared" si="10"/>
        <v>85</v>
      </c>
      <c r="J28" s="37">
        <f t="shared" si="11"/>
        <v>93</v>
      </c>
      <c r="K28" s="37">
        <f t="shared" si="12"/>
        <v>0</v>
      </c>
      <c r="L28" s="37">
        <f t="shared" si="13"/>
        <v>1817</v>
      </c>
      <c r="M28" s="37">
        <f t="shared" si="20"/>
        <v>2681</v>
      </c>
      <c r="N28" s="37">
        <f t="shared" si="14"/>
        <v>101.19047619047619</v>
      </c>
      <c r="O28" s="38">
        <f t="shared" si="15"/>
        <v>2163.0952380952381</v>
      </c>
      <c r="P28" s="11">
        <f t="shared" si="16"/>
        <v>630</v>
      </c>
      <c r="Q28" s="26">
        <f t="shared" si="17"/>
        <v>319</v>
      </c>
      <c r="R28" s="27">
        <f t="shared" si="18"/>
        <v>0.6777321894815368</v>
      </c>
      <c r="S28" s="150">
        <f>元DATA!L19</f>
        <v>0</v>
      </c>
      <c r="U28" s="22"/>
      <c r="W28">
        <f t="shared" si="9"/>
        <v>2015</v>
      </c>
    </row>
    <row r="29" spans="1:23">
      <c r="A29" s="108">
        <f>IF(元DATA!A20,元DATA!A20,"")</f>
        <v>42278</v>
      </c>
      <c r="B29">
        <f>元DATA!B20</f>
        <v>69</v>
      </c>
      <c r="C29">
        <f>元DATA!C20</f>
        <v>114</v>
      </c>
      <c r="D29">
        <f>元DATA!D20</f>
        <v>24</v>
      </c>
      <c r="E29">
        <f>元DATA!E20</f>
        <v>90</v>
      </c>
      <c r="F29">
        <f>元DATA!F20</f>
        <v>0</v>
      </c>
      <c r="G29" s="85">
        <f>元DATA!G20</f>
        <v>0</v>
      </c>
      <c r="H29" s="85">
        <f>元DATA!H20</f>
        <v>0</v>
      </c>
      <c r="I29" s="36">
        <f t="shared" si="10"/>
        <v>69</v>
      </c>
      <c r="J29" s="37">
        <f t="shared" si="11"/>
        <v>90</v>
      </c>
      <c r="K29" s="37">
        <f t="shared" si="12"/>
        <v>0</v>
      </c>
      <c r="L29" s="37">
        <f t="shared" si="13"/>
        <v>1886</v>
      </c>
      <c r="M29" s="37">
        <f t="shared" si="20"/>
        <v>2771</v>
      </c>
      <c r="N29" s="37">
        <f t="shared" si="14"/>
        <v>82.142857142857139</v>
      </c>
      <c r="O29" s="38">
        <f t="shared" si="15"/>
        <v>2245.2380952380954</v>
      </c>
      <c r="P29" s="11">
        <f t="shared" si="16"/>
        <v>606</v>
      </c>
      <c r="Q29" s="26">
        <f t="shared" si="17"/>
        <v>229</v>
      </c>
      <c r="R29" s="27">
        <f t="shared" si="18"/>
        <v>0.68062071454348616</v>
      </c>
      <c r="S29" s="150">
        <f>元DATA!L20</f>
        <v>0</v>
      </c>
      <c r="U29" s="22"/>
      <c r="W29">
        <f t="shared" si="9"/>
        <v>2015</v>
      </c>
    </row>
    <row r="30" spans="1:23">
      <c r="A30" s="108">
        <f>IF(元DATA!A21,元DATA!A21,"")</f>
        <v>42309</v>
      </c>
      <c r="B30">
        <f>元DATA!B21</f>
        <v>60</v>
      </c>
      <c r="C30">
        <f>元DATA!C21</f>
        <v>64</v>
      </c>
      <c r="D30">
        <f>元DATA!D21</f>
        <v>17</v>
      </c>
      <c r="E30">
        <f>元DATA!E21</f>
        <v>47</v>
      </c>
      <c r="F30">
        <f>元DATA!F21</f>
        <v>0</v>
      </c>
      <c r="G30" s="85">
        <f>元DATA!G21</f>
        <v>0</v>
      </c>
      <c r="H30" s="85">
        <f>元DATA!H21</f>
        <v>0</v>
      </c>
      <c r="I30" s="36">
        <f t="shared" si="10"/>
        <v>60</v>
      </c>
      <c r="J30" s="37">
        <f t="shared" si="11"/>
        <v>47</v>
      </c>
      <c r="K30" s="37">
        <f t="shared" si="12"/>
        <v>0</v>
      </c>
      <c r="L30" s="37">
        <f t="shared" ref="L30:L93" si="21">L29+I30</f>
        <v>1946</v>
      </c>
      <c r="M30" s="37">
        <f t="shared" si="20"/>
        <v>2818</v>
      </c>
      <c r="N30" s="37">
        <f t="shared" si="14"/>
        <v>71.428571428571431</v>
      </c>
      <c r="O30" s="38">
        <f t="shared" si="15"/>
        <v>2316.666666666667</v>
      </c>
      <c r="P30" s="11">
        <f t="shared" si="16"/>
        <v>589</v>
      </c>
      <c r="Q30" s="26">
        <f t="shared" si="17"/>
        <v>2182</v>
      </c>
      <c r="R30" s="27">
        <f t="shared" si="18"/>
        <v>0.69056068133427961</v>
      </c>
      <c r="S30" s="150">
        <f>元DATA!L21</f>
        <v>2000</v>
      </c>
      <c r="U30" s="22"/>
      <c r="W30">
        <f t="shared" si="9"/>
        <v>2015</v>
      </c>
    </row>
    <row r="31" spans="1:23">
      <c r="A31" s="108">
        <f>IF(元DATA!A22,元DATA!A22,"")</f>
        <v>42339</v>
      </c>
      <c r="B31">
        <f>元DATA!B22</f>
        <v>62</v>
      </c>
      <c r="C31">
        <f>元DATA!C22</f>
        <v>66</v>
      </c>
      <c r="D31">
        <f>元DATA!D22</f>
        <v>29</v>
      </c>
      <c r="E31">
        <f>元DATA!E22</f>
        <v>37</v>
      </c>
      <c r="F31">
        <f>元DATA!F22</f>
        <v>0</v>
      </c>
      <c r="G31" s="85">
        <f>元DATA!G22</f>
        <v>0</v>
      </c>
      <c r="H31" s="85">
        <f>元DATA!H22</f>
        <v>0</v>
      </c>
      <c r="I31" s="36">
        <f t="shared" si="10"/>
        <v>62</v>
      </c>
      <c r="J31" s="37">
        <f t="shared" si="11"/>
        <v>37</v>
      </c>
      <c r="K31" s="37">
        <f t="shared" si="12"/>
        <v>0</v>
      </c>
      <c r="L31" s="37">
        <f t="shared" si="21"/>
        <v>2008</v>
      </c>
      <c r="M31" s="37">
        <f t="shared" si="20"/>
        <v>2855</v>
      </c>
      <c r="N31" s="37">
        <f t="shared" si="14"/>
        <v>73.80952380952381</v>
      </c>
      <c r="O31" s="38">
        <f t="shared" si="15"/>
        <v>2390.4761904761904</v>
      </c>
      <c r="P31" s="11">
        <f t="shared" si="16"/>
        <v>560</v>
      </c>
      <c r="Q31" s="26">
        <f t="shared" si="17"/>
        <v>2145</v>
      </c>
      <c r="R31" s="27">
        <f t="shared" si="18"/>
        <v>0.70332749562171626</v>
      </c>
      <c r="S31" s="150">
        <f>元DATA!L22</f>
        <v>0</v>
      </c>
      <c r="U31" s="22"/>
      <c r="W31">
        <f t="shared" si="9"/>
        <v>2015</v>
      </c>
    </row>
    <row r="32" spans="1:23">
      <c r="A32" s="108">
        <f>IF(元DATA!A23,元DATA!A23,"")</f>
        <v>42370</v>
      </c>
      <c r="B32">
        <f>元DATA!B23</f>
        <v>71</v>
      </c>
      <c r="C32">
        <f>元DATA!C23</f>
        <v>58</v>
      </c>
      <c r="D32">
        <f>元DATA!D23</f>
        <v>18</v>
      </c>
      <c r="E32">
        <f>元DATA!E23</f>
        <v>40</v>
      </c>
      <c r="F32">
        <f>元DATA!F23</f>
        <v>0</v>
      </c>
      <c r="G32" s="85">
        <f>元DATA!G23</f>
        <v>0</v>
      </c>
      <c r="H32" s="85">
        <f>元DATA!H23</f>
        <v>0</v>
      </c>
      <c r="I32" s="36">
        <f t="shared" si="10"/>
        <v>71</v>
      </c>
      <c r="J32" s="37">
        <f t="shared" si="11"/>
        <v>40</v>
      </c>
      <c r="K32" s="37">
        <f t="shared" si="12"/>
        <v>0</v>
      </c>
      <c r="L32" s="37">
        <f t="shared" si="21"/>
        <v>2079</v>
      </c>
      <c r="M32" s="37">
        <f t="shared" si="20"/>
        <v>2895</v>
      </c>
      <c r="N32" s="37">
        <f t="shared" si="14"/>
        <v>84.523809523809533</v>
      </c>
      <c r="O32" s="38">
        <f t="shared" si="15"/>
        <v>2475</v>
      </c>
      <c r="P32" s="11">
        <f t="shared" si="16"/>
        <v>542</v>
      </c>
      <c r="Q32" s="26">
        <f t="shared" si="17"/>
        <v>2105</v>
      </c>
      <c r="R32" s="27">
        <f t="shared" si="18"/>
        <v>0.71813471502590676</v>
      </c>
      <c r="S32" s="150">
        <f>元DATA!L23</f>
        <v>0</v>
      </c>
      <c r="U32" s="22"/>
      <c r="W32">
        <f t="shared" si="9"/>
        <v>2016</v>
      </c>
    </row>
    <row r="33" spans="1:23">
      <c r="A33" s="108">
        <f>IF(元DATA!A24,元DATA!A24,"")</f>
        <v>42401</v>
      </c>
      <c r="B33">
        <f>元DATA!B24</f>
        <v>58</v>
      </c>
      <c r="C33">
        <f>元DATA!C24</f>
        <v>151</v>
      </c>
      <c r="D33">
        <f>元DATA!D24</f>
        <v>4</v>
      </c>
      <c r="E33">
        <f>元DATA!E24</f>
        <v>147</v>
      </c>
      <c r="F33">
        <f>元DATA!F24</f>
        <v>0</v>
      </c>
      <c r="G33" s="85">
        <f>元DATA!G24</f>
        <v>0</v>
      </c>
      <c r="H33" s="85">
        <f>元DATA!H24</f>
        <v>0</v>
      </c>
      <c r="I33" s="36">
        <f t="shared" si="10"/>
        <v>58</v>
      </c>
      <c r="J33" s="37">
        <f t="shared" si="11"/>
        <v>147</v>
      </c>
      <c r="K33" s="37">
        <f t="shared" si="12"/>
        <v>0</v>
      </c>
      <c r="L33" s="37">
        <f t="shared" si="21"/>
        <v>2137</v>
      </c>
      <c r="M33" s="37">
        <f t="shared" si="20"/>
        <v>3042</v>
      </c>
      <c r="N33" s="37">
        <f t="shared" si="14"/>
        <v>69.047619047619051</v>
      </c>
      <c r="O33" s="38">
        <f t="shared" si="15"/>
        <v>2544.0476190476193</v>
      </c>
      <c r="P33" s="11">
        <f t="shared" si="16"/>
        <v>538</v>
      </c>
      <c r="Q33" s="26">
        <f t="shared" si="17"/>
        <v>1958</v>
      </c>
      <c r="R33" s="27">
        <f t="shared" si="18"/>
        <v>0.70249835634451019</v>
      </c>
      <c r="S33" s="150">
        <f>元DATA!L24</f>
        <v>0</v>
      </c>
      <c r="U33" s="22"/>
      <c r="W33">
        <f t="shared" si="9"/>
        <v>2016</v>
      </c>
    </row>
    <row r="34" spans="1:23">
      <c r="A34" s="108">
        <f>IF(元DATA!A25,元DATA!A25,"")</f>
        <v>42430</v>
      </c>
      <c r="B34">
        <f>元DATA!B25</f>
        <v>62</v>
      </c>
      <c r="C34">
        <f>元DATA!C25</f>
        <v>70</v>
      </c>
      <c r="D34">
        <f>元DATA!D25</f>
        <v>64</v>
      </c>
      <c r="E34">
        <f>元DATA!E25</f>
        <v>6</v>
      </c>
      <c r="F34">
        <f>元DATA!F25</f>
        <v>0</v>
      </c>
      <c r="G34" s="85">
        <f>元DATA!G25</f>
        <v>0</v>
      </c>
      <c r="H34" s="85">
        <f>元DATA!H25</f>
        <v>0</v>
      </c>
      <c r="I34" s="36">
        <f t="shared" si="10"/>
        <v>62</v>
      </c>
      <c r="J34" s="37">
        <f t="shared" si="11"/>
        <v>6</v>
      </c>
      <c r="K34" s="37">
        <f t="shared" si="12"/>
        <v>0</v>
      </c>
      <c r="L34" s="37">
        <f t="shared" si="21"/>
        <v>2199</v>
      </c>
      <c r="M34" s="37">
        <f t="shared" si="20"/>
        <v>3048</v>
      </c>
      <c r="N34" s="37">
        <f t="shared" si="14"/>
        <v>73.80952380952381</v>
      </c>
      <c r="O34" s="38">
        <f t="shared" si="15"/>
        <v>2617.8571428571431</v>
      </c>
      <c r="P34" s="11">
        <f t="shared" si="16"/>
        <v>474</v>
      </c>
      <c r="Q34" s="26">
        <f t="shared" si="17"/>
        <v>1952</v>
      </c>
      <c r="R34" s="27">
        <f t="shared" si="18"/>
        <v>0.72145669291338588</v>
      </c>
      <c r="S34" s="150">
        <f>元DATA!L25</f>
        <v>0</v>
      </c>
      <c r="U34" s="22"/>
      <c r="W34">
        <f t="shared" si="9"/>
        <v>2016</v>
      </c>
    </row>
    <row r="35" spans="1:23">
      <c r="A35" s="108">
        <f>IF(元DATA!A26,元DATA!A26,"")</f>
        <v>42461</v>
      </c>
      <c r="B35" s="109">
        <f>元DATA!B26</f>
        <v>66</v>
      </c>
      <c r="C35" s="109">
        <f>元DATA!C26</f>
        <v>54</v>
      </c>
      <c r="D35" s="109">
        <f>元DATA!D26</f>
        <v>35</v>
      </c>
      <c r="E35" s="109">
        <f>元DATA!E26</f>
        <v>19</v>
      </c>
      <c r="F35" s="109">
        <f>元DATA!F26</f>
        <v>0</v>
      </c>
      <c r="G35" s="110">
        <f>元DATA!G26</f>
        <v>0</v>
      </c>
      <c r="H35" s="122">
        <f>元DATA!H26</f>
        <v>0</v>
      </c>
      <c r="I35" s="39">
        <f t="shared" si="10"/>
        <v>66</v>
      </c>
      <c r="J35" s="40">
        <f t="shared" si="11"/>
        <v>19</v>
      </c>
      <c r="K35" s="40">
        <f t="shared" si="12"/>
        <v>0</v>
      </c>
      <c r="L35" s="40">
        <f t="shared" si="21"/>
        <v>2265</v>
      </c>
      <c r="M35" s="40">
        <f t="shared" si="20"/>
        <v>3067</v>
      </c>
      <c r="N35" s="40">
        <f t="shared" si="14"/>
        <v>78.571428571428569</v>
      </c>
      <c r="O35" s="41">
        <f t="shared" si="15"/>
        <v>2696.4285714285716</v>
      </c>
      <c r="P35" s="12">
        <f t="shared" si="16"/>
        <v>439</v>
      </c>
      <c r="Q35" s="31">
        <f t="shared" si="17"/>
        <v>1933</v>
      </c>
      <c r="R35" s="32">
        <f t="shared" si="18"/>
        <v>0.73850668405608089</v>
      </c>
      <c r="S35" s="150">
        <f>元DATA!L26</f>
        <v>0</v>
      </c>
      <c r="U35" s="22"/>
      <c r="W35">
        <f t="shared" si="9"/>
        <v>2016</v>
      </c>
    </row>
    <row r="36" spans="1:23">
      <c r="A36" s="108">
        <f>IF(元DATA!A27,元DATA!A27,"")</f>
        <v>42491</v>
      </c>
      <c r="B36">
        <f>元DATA!B27</f>
        <v>50</v>
      </c>
      <c r="C36">
        <f>元DATA!C27</f>
        <v>94</v>
      </c>
      <c r="D36">
        <f>元DATA!D27</f>
        <v>17</v>
      </c>
      <c r="E36">
        <f>元DATA!E27</f>
        <v>77</v>
      </c>
      <c r="F36">
        <f>元DATA!F27</f>
        <v>0</v>
      </c>
      <c r="G36" s="85">
        <f>元DATA!G27</f>
        <v>0</v>
      </c>
      <c r="H36" s="85">
        <f>元DATA!H27</f>
        <v>0</v>
      </c>
      <c r="I36" s="42">
        <f t="shared" si="10"/>
        <v>50</v>
      </c>
      <c r="J36" s="43">
        <f t="shared" si="11"/>
        <v>77</v>
      </c>
      <c r="K36" s="43">
        <f t="shared" si="12"/>
        <v>0</v>
      </c>
      <c r="L36" s="43">
        <f t="shared" si="21"/>
        <v>2315</v>
      </c>
      <c r="M36" s="43">
        <f t="shared" si="20"/>
        <v>3144</v>
      </c>
      <c r="N36" s="43">
        <f t="shared" si="14"/>
        <v>59.523809523809526</v>
      </c>
      <c r="O36" s="44">
        <f t="shared" si="15"/>
        <v>2755.9523809523812</v>
      </c>
      <c r="P36" s="13">
        <f t="shared" si="16"/>
        <v>422</v>
      </c>
      <c r="Q36" s="19">
        <f t="shared" si="17"/>
        <v>1856</v>
      </c>
      <c r="R36" s="20">
        <f t="shared" si="18"/>
        <v>0.736323155216285</v>
      </c>
      <c r="S36" s="150">
        <f>元DATA!L27</f>
        <v>0</v>
      </c>
      <c r="U36" s="22">
        <v>3</v>
      </c>
      <c r="W36">
        <f t="shared" si="9"/>
        <v>2016</v>
      </c>
    </row>
    <row r="37" spans="1:23">
      <c r="A37" s="108">
        <f>IF(元DATA!A28,元DATA!A28,"")</f>
        <v>42522</v>
      </c>
      <c r="B37">
        <f>元DATA!B28</f>
        <v>48</v>
      </c>
      <c r="C37">
        <f>元DATA!C28</f>
        <v>60</v>
      </c>
      <c r="D37">
        <f>元DATA!D28</f>
        <v>21</v>
      </c>
      <c r="E37">
        <f>元DATA!E28</f>
        <v>39</v>
      </c>
      <c r="F37">
        <f>元DATA!F28</f>
        <v>0</v>
      </c>
      <c r="G37" s="85">
        <f>元DATA!G28</f>
        <v>0</v>
      </c>
      <c r="H37" s="85">
        <f>元DATA!H28</f>
        <v>0</v>
      </c>
      <c r="I37" s="45">
        <f t="shared" si="10"/>
        <v>48</v>
      </c>
      <c r="J37" s="46">
        <f t="shared" si="11"/>
        <v>39</v>
      </c>
      <c r="K37" s="46">
        <f t="shared" si="12"/>
        <v>0</v>
      </c>
      <c r="L37" s="46">
        <f t="shared" si="21"/>
        <v>2363</v>
      </c>
      <c r="M37" s="46">
        <f t="shared" si="20"/>
        <v>3183</v>
      </c>
      <c r="N37" s="46">
        <f t="shared" si="14"/>
        <v>57.142857142857146</v>
      </c>
      <c r="O37" s="47">
        <f t="shared" si="15"/>
        <v>2813.0952380952381</v>
      </c>
      <c r="P37" s="14">
        <f t="shared" si="16"/>
        <v>401</v>
      </c>
      <c r="Q37" s="26">
        <f t="shared" si="17"/>
        <v>1817</v>
      </c>
      <c r="R37" s="27">
        <f t="shared" si="18"/>
        <v>0.74238140119384233</v>
      </c>
      <c r="S37" s="150">
        <f>元DATA!L28</f>
        <v>0</v>
      </c>
      <c r="U37" s="22"/>
      <c r="W37">
        <f t="shared" si="9"/>
        <v>2016</v>
      </c>
    </row>
    <row r="38" spans="1:23">
      <c r="A38" s="108">
        <f>IF(元DATA!A29,元DATA!A29,"")</f>
        <v>42552</v>
      </c>
      <c r="B38">
        <f>元DATA!B29</f>
        <v>62</v>
      </c>
      <c r="C38">
        <f>元DATA!C29</f>
        <v>74</v>
      </c>
      <c r="D38">
        <f>元DATA!D29</f>
        <v>9</v>
      </c>
      <c r="E38">
        <f>元DATA!E29</f>
        <v>65</v>
      </c>
      <c r="F38">
        <f>元DATA!F29</f>
        <v>0</v>
      </c>
      <c r="G38" s="85">
        <f>元DATA!G29</f>
        <v>0</v>
      </c>
      <c r="H38" s="85">
        <f>元DATA!H29</f>
        <v>0</v>
      </c>
      <c r="I38" s="45">
        <f t="shared" si="10"/>
        <v>62</v>
      </c>
      <c r="J38" s="46">
        <f t="shared" si="11"/>
        <v>65</v>
      </c>
      <c r="K38" s="46">
        <f t="shared" si="12"/>
        <v>0</v>
      </c>
      <c r="L38" s="46">
        <f t="shared" si="21"/>
        <v>2425</v>
      </c>
      <c r="M38" s="46">
        <f t="shared" si="20"/>
        <v>3248</v>
      </c>
      <c r="N38" s="46">
        <f t="shared" si="14"/>
        <v>73.80952380952381</v>
      </c>
      <c r="O38" s="47">
        <f t="shared" si="15"/>
        <v>2886.9047619047619</v>
      </c>
      <c r="P38" s="14">
        <f t="shared" si="16"/>
        <v>392</v>
      </c>
      <c r="Q38" s="26">
        <f t="shared" si="17"/>
        <v>1752</v>
      </c>
      <c r="R38" s="27">
        <f t="shared" si="18"/>
        <v>0.74661330049261088</v>
      </c>
      <c r="S38" s="150">
        <f>元DATA!L29</f>
        <v>0</v>
      </c>
      <c r="U38" s="22"/>
      <c r="W38">
        <f t="shared" si="9"/>
        <v>2016</v>
      </c>
    </row>
    <row r="39" spans="1:23">
      <c r="A39" s="108">
        <f>IF(元DATA!A30,元DATA!A30,"")</f>
        <v>42583</v>
      </c>
      <c r="B39">
        <f>元DATA!B30</f>
        <v>58</v>
      </c>
      <c r="C39">
        <f>元DATA!C30</f>
        <v>91</v>
      </c>
      <c r="D39">
        <f>元DATA!D30</f>
        <v>16</v>
      </c>
      <c r="E39">
        <f>元DATA!E30</f>
        <v>75</v>
      </c>
      <c r="F39">
        <f>元DATA!F30</f>
        <v>0</v>
      </c>
      <c r="G39" s="85">
        <f>元DATA!G30</f>
        <v>0</v>
      </c>
      <c r="H39" s="85">
        <f>元DATA!H30</f>
        <v>0</v>
      </c>
      <c r="I39" s="45">
        <f t="shared" si="10"/>
        <v>58</v>
      </c>
      <c r="J39" s="46">
        <f t="shared" si="11"/>
        <v>75</v>
      </c>
      <c r="K39" s="46">
        <f t="shared" si="12"/>
        <v>0</v>
      </c>
      <c r="L39" s="46">
        <f t="shared" si="21"/>
        <v>2483</v>
      </c>
      <c r="M39" s="46">
        <f t="shared" si="20"/>
        <v>3323</v>
      </c>
      <c r="N39" s="46">
        <f t="shared" si="14"/>
        <v>69.047619047619051</v>
      </c>
      <c r="O39" s="47">
        <f t="shared" si="15"/>
        <v>2955.9523809523812</v>
      </c>
      <c r="P39" s="14">
        <f t="shared" si="16"/>
        <v>376</v>
      </c>
      <c r="Q39" s="26">
        <f t="shared" si="17"/>
        <v>1677</v>
      </c>
      <c r="R39" s="27">
        <f t="shared" si="18"/>
        <v>0.7472163707493229</v>
      </c>
      <c r="S39" s="150">
        <f>元DATA!L30</f>
        <v>0</v>
      </c>
      <c r="U39" s="22"/>
      <c r="W39">
        <f t="shared" si="9"/>
        <v>2016</v>
      </c>
    </row>
    <row r="40" spans="1:23">
      <c r="A40" s="108">
        <f>IF(元DATA!A31,元DATA!A31,"")</f>
        <v>42614</v>
      </c>
      <c r="B40">
        <f>元DATA!B31</f>
        <v>41</v>
      </c>
      <c r="C40">
        <f>元DATA!C31</f>
        <v>55</v>
      </c>
      <c r="D40">
        <f>元DATA!D31</f>
        <v>27</v>
      </c>
      <c r="E40">
        <f>元DATA!E31</f>
        <v>28</v>
      </c>
      <c r="F40">
        <f>元DATA!F31</f>
        <v>0</v>
      </c>
      <c r="G40" s="85">
        <f>元DATA!G31</f>
        <v>0</v>
      </c>
      <c r="H40" s="85">
        <f>元DATA!H31</f>
        <v>0</v>
      </c>
      <c r="I40" s="45">
        <f t="shared" si="10"/>
        <v>41</v>
      </c>
      <c r="J40" s="46">
        <f t="shared" si="11"/>
        <v>28</v>
      </c>
      <c r="K40" s="46">
        <f t="shared" si="12"/>
        <v>0</v>
      </c>
      <c r="L40" s="46">
        <f t="shared" si="21"/>
        <v>2524</v>
      </c>
      <c r="M40" s="46">
        <f t="shared" si="20"/>
        <v>3351</v>
      </c>
      <c r="N40" s="46">
        <f t="shared" si="14"/>
        <v>48.80952380952381</v>
      </c>
      <c r="O40" s="47">
        <f t="shared" si="15"/>
        <v>3004.761904761905</v>
      </c>
      <c r="P40" s="14">
        <f t="shared" si="16"/>
        <v>349</v>
      </c>
      <c r="Q40" s="26">
        <f t="shared" si="17"/>
        <v>1649</v>
      </c>
      <c r="R40" s="27">
        <f t="shared" si="18"/>
        <v>0.75320799761265289</v>
      </c>
      <c r="S40" s="150">
        <f>元DATA!L31</f>
        <v>0</v>
      </c>
      <c r="U40" s="22"/>
      <c r="W40">
        <f t="shared" si="9"/>
        <v>2016</v>
      </c>
    </row>
    <row r="41" spans="1:23">
      <c r="A41" s="108">
        <f>IF(元DATA!A32,元DATA!A32,"")</f>
        <v>42644</v>
      </c>
      <c r="B41">
        <f>元DATA!B32</f>
        <v>32</v>
      </c>
      <c r="C41">
        <f>元DATA!C32</f>
        <v>67</v>
      </c>
      <c r="D41">
        <f>元DATA!D32</f>
        <v>7</v>
      </c>
      <c r="E41">
        <f>元DATA!E32</f>
        <v>60</v>
      </c>
      <c r="F41">
        <f>元DATA!F32</f>
        <v>0</v>
      </c>
      <c r="G41" s="85">
        <f>元DATA!G32</f>
        <v>0</v>
      </c>
      <c r="H41" s="85">
        <f>元DATA!H32</f>
        <v>0</v>
      </c>
      <c r="I41" s="45">
        <f t="shared" si="10"/>
        <v>32</v>
      </c>
      <c r="J41" s="46">
        <f t="shared" si="11"/>
        <v>60</v>
      </c>
      <c r="K41" s="46">
        <f t="shared" si="12"/>
        <v>0</v>
      </c>
      <c r="L41" s="46">
        <f t="shared" si="21"/>
        <v>2556</v>
      </c>
      <c r="M41" s="46">
        <f t="shared" si="20"/>
        <v>3411</v>
      </c>
      <c r="N41" s="46">
        <f t="shared" si="14"/>
        <v>38.095238095238095</v>
      </c>
      <c r="O41" s="47">
        <f t="shared" si="15"/>
        <v>3042.8571428571431</v>
      </c>
      <c r="P41" s="14">
        <f t="shared" si="16"/>
        <v>342</v>
      </c>
      <c r="Q41" s="26">
        <f t="shared" si="17"/>
        <v>1589</v>
      </c>
      <c r="R41" s="27">
        <f t="shared" si="18"/>
        <v>0.74934036939313986</v>
      </c>
      <c r="S41" s="150">
        <f>元DATA!L32</f>
        <v>0</v>
      </c>
      <c r="U41" s="22"/>
      <c r="W41">
        <f t="shared" si="9"/>
        <v>2016</v>
      </c>
    </row>
    <row r="42" spans="1:23">
      <c r="A42" s="108">
        <f>IF(元DATA!A33,元DATA!A33,"")</f>
        <v>42675</v>
      </c>
      <c r="B42">
        <f>元DATA!B33</f>
        <v>30</v>
      </c>
      <c r="C42">
        <f>元DATA!C33</f>
        <v>45</v>
      </c>
      <c r="D42">
        <f>元DATA!D33</f>
        <v>20</v>
      </c>
      <c r="E42">
        <f>元DATA!E33</f>
        <v>25</v>
      </c>
      <c r="F42">
        <f>元DATA!F33</f>
        <v>0</v>
      </c>
      <c r="G42" s="85">
        <f>元DATA!G33</f>
        <v>0</v>
      </c>
      <c r="H42" s="85">
        <f>元DATA!H33</f>
        <v>0</v>
      </c>
      <c r="I42" s="45">
        <f t="shared" si="10"/>
        <v>30</v>
      </c>
      <c r="J42" s="46">
        <f t="shared" si="11"/>
        <v>25</v>
      </c>
      <c r="K42" s="46">
        <f t="shared" si="12"/>
        <v>0</v>
      </c>
      <c r="L42" s="46">
        <f t="shared" si="21"/>
        <v>2586</v>
      </c>
      <c r="M42" s="46">
        <f t="shared" si="20"/>
        <v>3436</v>
      </c>
      <c r="N42" s="46">
        <f t="shared" si="14"/>
        <v>35.714285714285715</v>
      </c>
      <c r="O42" s="47">
        <f t="shared" si="15"/>
        <v>3078.5714285714289</v>
      </c>
      <c r="P42" s="14">
        <f t="shared" si="16"/>
        <v>322</v>
      </c>
      <c r="Q42" s="26">
        <f t="shared" si="17"/>
        <v>1564</v>
      </c>
      <c r="R42" s="27">
        <f t="shared" si="18"/>
        <v>0.75261932479627469</v>
      </c>
      <c r="S42" s="150">
        <f>元DATA!L33</f>
        <v>0</v>
      </c>
      <c r="U42" s="22"/>
      <c r="W42">
        <f t="shared" si="9"/>
        <v>2016</v>
      </c>
    </row>
    <row r="43" spans="1:23">
      <c r="A43" s="108">
        <f>IF(元DATA!A34,元DATA!A34,"")</f>
        <v>42705</v>
      </c>
      <c r="B43">
        <f>元DATA!B34</f>
        <v>33</v>
      </c>
      <c r="C43">
        <f>元DATA!C34</f>
        <v>21</v>
      </c>
      <c r="D43">
        <f>元DATA!D34</f>
        <v>30</v>
      </c>
      <c r="E43">
        <f>元DATA!E34</f>
        <v>-9</v>
      </c>
      <c r="F43">
        <f>元DATA!F34</f>
        <v>0</v>
      </c>
      <c r="G43" s="85">
        <f>元DATA!G34</f>
        <v>0</v>
      </c>
      <c r="H43" s="85">
        <f>元DATA!H34</f>
        <v>0</v>
      </c>
      <c r="I43" s="45">
        <f t="shared" si="10"/>
        <v>33</v>
      </c>
      <c r="J43" s="46">
        <f t="shared" si="11"/>
        <v>-9</v>
      </c>
      <c r="K43" s="46">
        <f t="shared" si="12"/>
        <v>0</v>
      </c>
      <c r="L43" s="46">
        <f t="shared" si="21"/>
        <v>2619</v>
      </c>
      <c r="M43" s="46">
        <f t="shared" si="20"/>
        <v>3427</v>
      </c>
      <c r="N43" s="46">
        <f t="shared" si="14"/>
        <v>39.285714285714285</v>
      </c>
      <c r="O43" s="47">
        <f t="shared" si="15"/>
        <v>3117.8571428571431</v>
      </c>
      <c r="P43" s="14">
        <f t="shared" si="16"/>
        <v>292</v>
      </c>
      <c r="Q43" s="26">
        <f t="shared" si="17"/>
        <v>1573</v>
      </c>
      <c r="R43" s="27">
        <f t="shared" si="18"/>
        <v>0.76422526991537787</v>
      </c>
      <c r="S43" s="150">
        <f>元DATA!L34</f>
        <v>0</v>
      </c>
      <c r="U43" s="22"/>
      <c r="W43">
        <f t="shared" si="9"/>
        <v>2016</v>
      </c>
    </row>
    <row r="44" spans="1:23">
      <c r="A44" s="108">
        <f>IF(元DATA!A35,元DATA!A35,"")</f>
        <v>42736</v>
      </c>
      <c r="B44">
        <f>元DATA!B35</f>
        <v>21</v>
      </c>
      <c r="C44">
        <f>元DATA!C35</f>
        <v>40</v>
      </c>
      <c r="D44">
        <f>元DATA!D35</f>
        <v>26</v>
      </c>
      <c r="E44">
        <f>元DATA!E35</f>
        <v>14</v>
      </c>
      <c r="F44">
        <f>元DATA!F35</f>
        <v>0</v>
      </c>
      <c r="G44" s="85">
        <f>元DATA!G35</f>
        <v>0</v>
      </c>
      <c r="H44" s="85">
        <f>元DATA!H35</f>
        <v>0</v>
      </c>
      <c r="I44" s="45">
        <f t="shared" si="10"/>
        <v>21</v>
      </c>
      <c r="J44" s="46">
        <f t="shared" si="11"/>
        <v>14</v>
      </c>
      <c r="K44" s="46">
        <f t="shared" si="12"/>
        <v>0</v>
      </c>
      <c r="L44" s="46">
        <f t="shared" si="21"/>
        <v>2640</v>
      </c>
      <c r="M44" s="46">
        <f t="shared" si="20"/>
        <v>3441</v>
      </c>
      <c r="N44" s="46">
        <f t="shared" si="14"/>
        <v>25</v>
      </c>
      <c r="O44" s="47">
        <f t="shared" si="15"/>
        <v>3142.8571428571431</v>
      </c>
      <c r="P44" s="14">
        <f t="shared" si="16"/>
        <v>266</v>
      </c>
      <c r="Q44" s="26">
        <f t="shared" si="17"/>
        <v>1559</v>
      </c>
      <c r="R44" s="27">
        <f t="shared" si="18"/>
        <v>0.76721883173496075</v>
      </c>
      <c r="S44" s="150">
        <f>元DATA!L35</f>
        <v>0</v>
      </c>
      <c r="U44" s="22"/>
      <c r="W44">
        <f t="shared" si="9"/>
        <v>2017</v>
      </c>
    </row>
    <row r="45" spans="1:23">
      <c r="A45" s="108">
        <f>IF(元DATA!A36,元DATA!A36,"")</f>
        <v>42767</v>
      </c>
      <c r="B45">
        <f>元DATA!B36</f>
        <v>25</v>
      </c>
      <c r="C45">
        <f>元DATA!C36</f>
        <v>142</v>
      </c>
      <c r="D45">
        <f>元DATA!D36</f>
        <v>26</v>
      </c>
      <c r="E45">
        <f>元DATA!E36</f>
        <v>116</v>
      </c>
      <c r="F45">
        <f>元DATA!F36</f>
        <v>0</v>
      </c>
      <c r="G45" s="85">
        <f>元DATA!G36</f>
        <v>0</v>
      </c>
      <c r="H45" s="85">
        <f>元DATA!H36</f>
        <v>0</v>
      </c>
      <c r="I45" s="45">
        <f t="shared" si="10"/>
        <v>25</v>
      </c>
      <c r="J45" s="46">
        <f t="shared" si="11"/>
        <v>116</v>
      </c>
      <c r="K45" s="46">
        <f t="shared" si="12"/>
        <v>0</v>
      </c>
      <c r="L45" s="46">
        <f t="shared" si="21"/>
        <v>2665</v>
      </c>
      <c r="M45" s="46">
        <f t="shared" si="20"/>
        <v>3557</v>
      </c>
      <c r="N45" s="46">
        <f t="shared" si="14"/>
        <v>29.761904761904763</v>
      </c>
      <c r="O45" s="47">
        <f t="shared" si="15"/>
        <v>3172.6190476190477</v>
      </c>
      <c r="P45" s="14">
        <f t="shared" si="16"/>
        <v>240</v>
      </c>
      <c r="Q45" s="26">
        <f t="shared" si="17"/>
        <v>1443</v>
      </c>
      <c r="R45" s="27">
        <f t="shared" si="18"/>
        <v>0.74922687658138876</v>
      </c>
      <c r="S45" s="150">
        <f>元DATA!L36</f>
        <v>0</v>
      </c>
      <c r="U45" s="22"/>
      <c r="W45">
        <f t="shared" si="9"/>
        <v>2017</v>
      </c>
    </row>
    <row r="46" spans="1:23">
      <c r="A46" s="108">
        <f>IF(元DATA!A37,元DATA!A37,"")</f>
        <v>42795</v>
      </c>
      <c r="B46">
        <f>元DATA!B37</f>
        <v>45</v>
      </c>
      <c r="C46">
        <f>元DATA!C37</f>
        <v>33</v>
      </c>
      <c r="D46">
        <f>元DATA!D37</f>
        <v>59</v>
      </c>
      <c r="E46">
        <f>元DATA!E37</f>
        <v>-26</v>
      </c>
      <c r="F46">
        <f>元DATA!F37</f>
        <v>0</v>
      </c>
      <c r="G46" s="85">
        <f>元DATA!G37</f>
        <v>0</v>
      </c>
      <c r="H46" s="85">
        <f>元DATA!H37</f>
        <v>0</v>
      </c>
      <c r="I46" s="45">
        <f t="shared" si="10"/>
        <v>45</v>
      </c>
      <c r="J46" s="46">
        <f t="shared" si="11"/>
        <v>-26</v>
      </c>
      <c r="K46" s="46">
        <f t="shared" si="12"/>
        <v>0</v>
      </c>
      <c r="L46" s="46">
        <f t="shared" si="21"/>
        <v>2710</v>
      </c>
      <c r="M46" s="46">
        <f t="shared" si="20"/>
        <v>3531</v>
      </c>
      <c r="N46" s="46">
        <f t="shared" si="14"/>
        <v>53.571428571428577</v>
      </c>
      <c r="O46" s="47">
        <f t="shared" si="15"/>
        <v>3226.1904761904761</v>
      </c>
      <c r="P46" s="14">
        <f t="shared" si="16"/>
        <v>181</v>
      </c>
      <c r="Q46" s="26">
        <f t="shared" si="17"/>
        <v>1469</v>
      </c>
      <c r="R46" s="27">
        <f t="shared" si="18"/>
        <v>0.76748796374964601</v>
      </c>
      <c r="S46" s="150">
        <f>元DATA!L37</f>
        <v>0</v>
      </c>
      <c r="U46" s="22"/>
      <c r="W46">
        <f t="shared" si="9"/>
        <v>2017</v>
      </c>
    </row>
    <row r="47" spans="1:23">
      <c r="A47" s="108">
        <f>IF(元DATA!A38,元DATA!A38,"")</f>
        <v>42826</v>
      </c>
      <c r="B47" s="109">
        <f>元DATA!B38</f>
        <v>53</v>
      </c>
      <c r="C47" s="109">
        <f>元DATA!C38</f>
        <v>49</v>
      </c>
      <c r="D47" s="109">
        <f>元DATA!D38</f>
        <v>37</v>
      </c>
      <c r="E47" s="109">
        <f>元DATA!E38</f>
        <v>12</v>
      </c>
      <c r="F47" s="109">
        <f>元DATA!F38</f>
        <v>0</v>
      </c>
      <c r="G47" s="110">
        <f>元DATA!G38</f>
        <v>0</v>
      </c>
      <c r="H47" s="122">
        <f>元DATA!H38</f>
        <v>0</v>
      </c>
      <c r="I47" s="48">
        <f t="shared" si="10"/>
        <v>53</v>
      </c>
      <c r="J47" s="49">
        <f t="shared" si="11"/>
        <v>12</v>
      </c>
      <c r="K47" s="49">
        <f t="shared" si="12"/>
        <v>0</v>
      </c>
      <c r="L47" s="49">
        <f t="shared" si="21"/>
        <v>2763</v>
      </c>
      <c r="M47" s="49">
        <f t="shared" si="20"/>
        <v>3543</v>
      </c>
      <c r="N47" s="49">
        <f t="shared" si="14"/>
        <v>63.095238095238095</v>
      </c>
      <c r="O47" s="50">
        <f t="shared" si="15"/>
        <v>3289.2857142857142</v>
      </c>
      <c r="P47" s="15">
        <f t="shared" si="16"/>
        <v>144</v>
      </c>
      <c r="Q47" s="31">
        <f t="shared" si="17"/>
        <v>1457</v>
      </c>
      <c r="R47" s="32">
        <f t="shared" si="18"/>
        <v>0.7798475867908552</v>
      </c>
      <c r="S47" s="150">
        <f>元DATA!L38</f>
        <v>0</v>
      </c>
      <c r="U47" s="22"/>
      <c r="W47">
        <f t="shared" si="9"/>
        <v>2017</v>
      </c>
    </row>
    <row r="48" spans="1:23">
      <c r="A48" s="108">
        <f>IF(元DATA!A39,元DATA!A39,"")</f>
        <v>42856</v>
      </c>
      <c r="B48">
        <f>元DATA!B39</f>
        <v>30</v>
      </c>
      <c r="C48">
        <f>元DATA!C39</f>
        <v>30</v>
      </c>
      <c r="D48">
        <f>元DATA!D39</f>
        <v>17</v>
      </c>
      <c r="E48">
        <f>元DATA!E39</f>
        <v>13</v>
      </c>
      <c r="F48">
        <f>元DATA!F39</f>
        <v>0</v>
      </c>
      <c r="G48" s="85">
        <f>元DATA!G39</f>
        <v>0</v>
      </c>
      <c r="H48" s="85">
        <f>元DATA!H39</f>
        <v>0</v>
      </c>
      <c r="I48" s="51">
        <f t="shared" si="10"/>
        <v>30</v>
      </c>
      <c r="J48" s="52">
        <f t="shared" si="11"/>
        <v>13</v>
      </c>
      <c r="K48" s="52">
        <f t="shared" si="12"/>
        <v>0</v>
      </c>
      <c r="L48" s="52">
        <f t="shared" si="21"/>
        <v>2793</v>
      </c>
      <c r="M48" s="52">
        <f t="shared" si="20"/>
        <v>3556</v>
      </c>
      <c r="N48" s="52">
        <f t="shared" si="14"/>
        <v>35.714285714285715</v>
      </c>
      <c r="O48" s="53">
        <f t="shared" si="15"/>
        <v>3325</v>
      </c>
      <c r="P48" s="54">
        <f t="shared" si="16"/>
        <v>127</v>
      </c>
      <c r="Q48" s="19">
        <f t="shared" si="17"/>
        <v>1444</v>
      </c>
      <c r="R48" s="20">
        <f t="shared" si="18"/>
        <v>0.78543307086614178</v>
      </c>
      <c r="S48" s="150">
        <f>元DATA!L39</f>
        <v>0</v>
      </c>
      <c r="U48" s="22">
        <v>4</v>
      </c>
      <c r="W48">
        <f t="shared" si="9"/>
        <v>2017</v>
      </c>
    </row>
    <row r="49" spans="1:23">
      <c r="A49" s="108">
        <f>IF(元DATA!A40,元DATA!A40,"")</f>
        <v>42887</v>
      </c>
      <c r="B49">
        <f>元DATA!B40</f>
        <v>47</v>
      </c>
      <c r="C49">
        <f>元DATA!C40</f>
        <v>41</v>
      </c>
      <c r="D49">
        <f>元DATA!D40</f>
        <v>49</v>
      </c>
      <c r="E49">
        <f>元DATA!E40</f>
        <v>-8</v>
      </c>
      <c r="F49">
        <f>元DATA!F40</f>
        <v>0</v>
      </c>
      <c r="G49" s="85">
        <f>元DATA!G40</f>
        <v>0</v>
      </c>
      <c r="H49" s="85">
        <f>元DATA!H40</f>
        <v>0</v>
      </c>
      <c r="I49" s="55">
        <f t="shared" si="10"/>
        <v>47</v>
      </c>
      <c r="J49" s="56">
        <f t="shared" si="11"/>
        <v>-8</v>
      </c>
      <c r="K49" s="56">
        <f t="shared" si="12"/>
        <v>0</v>
      </c>
      <c r="L49" s="56">
        <f t="shared" si="21"/>
        <v>2840</v>
      </c>
      <c r="M49" s="56">
        <f t="shared" si="20"/>
        <v>3548</v>
      </c>
      <c r="N49" s="56">
        <f t="shared" si="14"/>
        <v>55.952380952380956</v>
      </c>
      <c r="O49" s="57">
        <f t="shared" si="15"/>
        <v>3380.9523809523812</v>
      </c>
      <c r="P49" s="58">
        <f t="shared" si="16"/>
        <v>78</v>
      </c>
      <c r="Q49" s="26">
        <f t="shared" si="17"/>
        <v>1452</v>
      </c>
      <c r="R49" s="27">
        <f t="shared" si="18"/>
        <v>0.80045095828635848</v>
      </c>
      <c r="S49" s="150">
        <f>元DATA!L40</f>
        <v>0</v>
      </c>
      <c r="U49" s="22"/>
      <c r="W49">
        <f t="shared" si="9"/>
        <v>2017</v>
      </c>
    </row>
    <row r="50" spans="1:23">
      <c r="A50" s="108">
        <f>IF(元DATA!A41,元DATA!A41,"")</f>
        <v>42917</v>
      </c>
      <c r="B50">
        <f>元DATA!B41</f>
        <v>37</v>
      </c>
      <c r="C50">
        <f>元DATA!C41</f>
        <v>34</v>
      </c>
      <c r="D50">
        <f>元DATA!D41</f>
        <v>17</v>
      </c>
      <c r="E50">
        <f>元DATA!E41</f>
        <v>17</v>
      </c>
      <c r="F50">
        <f>元DATA!F41</f>
        <v>0</v>
      </c>
      <c r="G50" s="85">
        <f>元DATA!G41</f>
        <v>0</v>
      </c>
      <c r="H50" s="85">
        <f>元DATA!H41</f>
        <v>0</v>
      </c>
      <c r="I50" s="55">
        <f t="shared" si="10"/>
        <v>37</v>
      </c>
      <c r="J50" s="56">
        <f t="shared" si="11"/>
        <v>17</v>
      </c>
      <c r="K50" s="56">
        <f t="shared" si="12"/>
        <v>0</v>
      </c>
      <c r="L50" s="56">
        <f t="shared" si="21"/>
        <v>2877</v>
      </c>
      <c r="M50" s="56">
        <f t="shared" si="20"/>
        <v>3565</v>
      </c>
      <c r="N50" s="56">
        <f t="shared" si="14"/>
        <v>44.047619047619051</v>
      </c>
      <c r="O50" s="57">
        <f t="shared" si="15"/>
        <v>3425</v>
      </c>
      <c r="P50" s="58">
        <f t="shared" si="16"/>
        <v>61</v>
      </c>
      <c r="Q50" s="26">
        <f t="shared" si="17"/>
        <v>1435</v>
      </c>
      <c r="R50" s="27">
        <f t="shared" si="18"/>
        <v>0.80701262272089758</v>
      </c>
      <c r="S50" s="150">
        <f>元DATA!L41</f>
        <v>0</v>
      </c>
      <c r="U50" s="22"/>
      <c r="W50">
        <f t="shared" si="9"/>
        <v>2017</v>
      </c>
    </row>
    <row r="51" spans="1:23">
      <c r="A51" s="108">
        <f>IF(元DATA!A42,元DATA!A42,"")</f>
        <v>42948</v>
      </c>
      <c r="B51">
        <f>元DATA!B42</f>
        <v>46</v>
      </c>
      <c r="C51">
        <f>元DATA!C42</f>
        <v>48</v>
      </c>
      <c r="D51">
        <f>元DATA!D42</f>
        <v>9</v>
      </c>
      <c r="E51">
        <f>元DATA!E42</f>
        <v>39</v>
      </c>
      <c r="F51">
        <f>元DATA!F42</f>
        <v>0</v>
      </c>
      <c r="G51" s="85">
        <f>元DATA!G42</f>
        <v>0</v>
      </c>
      <c r="H51" s="85">
        <f>元DATA!H42</f>
        <v>0</v>
      </c>
      <c r="I51" s="55">
        <f t="shared" si="10"/>
        <v>46</v>
      </c>
      <c r="J51" s="56">
        <f t="shared" si="11"/>
        <v>39</v>
      </c>
      <c r="K51" s="56">
        <f t="shared" si="12"/>
        <v>0</v>
      </c>
      <c r="L51" s="56">
        <f t="shared" si="21"/>
        <v>2923</v>
      </c>
      <c r="M51" s="56">
        <f t="shared" si="20"/>
        <v>3604</v>
      </c>
      <c r="N51" s="56">
        <f t="shared" si="14"/>
        <v>54.761904761904766</v>
      </c>
      <c r="O51" s="57">
        <f t="shared" si="15"/>
        <v>3479.761904761905</v>
      </c>
      <c r="P51" s="58">
        <f t="shared" si="16"/>
        <v>52</v>
      </c>
      <c r="Q51" s="26">
        <f t="shared" si="17"/>
        <v>1396</v>
      </c>
      <c r="R51" s="27">
        <f t="shared" si="18"/>
        <v>0.81104328523862379</v>
      </c>
      <c r="S51" s="150">
        <f>元DATA!L42</f>
        <v>0</v>
      </c>
      <c r="U51" s="22"/>
      <c r="W51">
        <f t="shared" si="9"/>
        <v>2017</v>
      </c>
    </row>
    <row r="52" spans="1:23">
      <c r="A52" s="108">
        <f>IF(元DATA!A43,元DATA!A43,"")</f>
        <v>42979</v>
      </c>
      <c r="B52">
        <f>元DATA!B43</f>
        <v>41</v>
      </c>
      <c r="C52">
        <f>元DATA!C43</f>
        <v>52</v>
      </c>
      <c r="D52">
        <f>元DATA!D43</f>
        <v>13</v>
      </c>
      <c r="E52">
        <f>元DATA!E43</f>
        <v>39</v>
      </c>
      <c r="F52">
        <f>元DATA!F43</f>
        <v>0</v>
      </c>
      <c r="G52" s="85">
        <f>元DATA!G43</f>
        <v>0</v>
      </c>
      <c r="H52" s="85">
        <f>元DATA!H43</f>
        <v>0</v>
      </c>
      <c r="I52" s="55">
        <f t="shared" si="10"/>
        <v>41</v>
      </c>
      <c r="J52" s="56">
        <f t="shared" si="11"/>
        <v>39</v>
      </c>
      <c r="K52" s="56">
        <f t="shared" si="12"/>
        <v>0</v>
      </c>
      <c r="L52" s="56">
        <f t="shared" si="21"/>
        <v>2964</v>
      </c>
      <c r="M52" s="56">
        <f t="shared" si="20"/>
        <v>3643</v>
      </c>
      <c r="N52" s="56">
        <f t="shared" si="14"/>
        <v>48.80952380952381</v>
      </c>
      <c r="O52" s="57">
        <f t="shared" si="15"/>
        <v>3528.5714285714289</v>
      </c>
      <c r="P52" s="58">
        <f t="shared" si="16"/>
        <v>39</v>
      </c>
      <c r="Q52" s="26">
        <f t="shared" si="17"/>
        <v>1357</v>
      </c>
      <c r="R52" s="27">
        <f t="shared" si="18"/>
        <v>0.8136151523469668</v>
      </c>
      <c r="S52" s="150">
        <f>元DATA!L43</f>
        <v>0</v>
      </c>
      <c r="U52" s="22"/>
      <c r="W52">
        <f t="shared" si="9"/>
        <v>2017</v>
      </c>
    </row>
    <row r="53" spans="1:23">
      <c r="A53" s="108" t="str">
        <f>IF(元DATA!A44,元DATA!A44,"")</f>
        <v/>
      </c>
      <c r="B53">
        <f>元DATA!B44</f>
        <v>0</v>
      </c>
      <c r="C53">
        <f>元DATA!C44</f>
        <v>0</v>
      </c>
      <c r="D53">
        <f>元DATA!D44</f>
        <v>0</v>
      </c>
      <c r="E53">
        <f>元DATA!E44</f>
        <v>0</v>
      </c>
      <c r="F53">
        <f>元DATA!F44</f>
        <v>0</v>
      </c>
      <c r="G53" s="85">
        <f>元DATA!G44</f>
        <v>0</v>
      </c>
      <c r="H53" s="85">
        <f>元DATA!H44</f>
        <v>0</v>
      </c>
      <c r="I53" s="55">
        <f t="shared" si="10"/>
        <v>0</v>
      </c>
      <c r="J53" s="56">
        <f t="shared" si="11"/>
        <v>0</v>
      </c>
      <c r="K53" s="56">
        <f t="shared" si="12"/>
        <v>0</v>
      </c>
      <c r="L53" s="56">
        <f t="shared" si="21"/>
        <v>2964</v>
      </c>
      <c r="M53" s="56">
        <f t="shared" si="20"/>
        <v>3643</v>
      </c>
      <c r="N53" s="56">
        <f t="shared" si="14"/>
        <v>0</v>
      </c>
      <c r="O53" s="57">
        <f t="shared" si="15"/>
        <v>3528.5714285714289</v>
      </c>
      <c r="P53" s="58">
        <f t="shared" si="16"/>
        <v>39</v>
      </c>
      <c r="Q53" s="26">
        <f t="shared" si="17"/>
        <v>1357</v>
      </c>
      <c r="R53" s="27">
        <f t="shared" si="18"/>
        <v>0.8136151523469668</v>
      </c>
      <c r="S53" s="150">
        <f>元DATA!L44</f>
        <v>0</v>
      </c>
      <c r="U53" s="22"/>
      <c r="W53" t="str">
        <f t="shared" si="9"/>
        <v/>
      </c>
    </row>
    <row r="54" spans="1:23">
      <c r="A54" s="108" t="str">
        <f>IF(元DATA!A45,元DATA!A45,"")</f>
        <v/>
      </c>
      <c r="B54">
        <f>元DATA!B45</f>
        <v>0</v>
      </c>
      <c r="C54">
        <f>元DATA!C45</f>
        <v>0</v>
      </c>
      <c r="D54">
        <f>元DATA!D45</f>
        <v>0</v>
      </c>
      <c r="E54">
        <f>元DATA!E45</f>
        <v>0</v>
      </c>
      <c r="F54">
        <f>元DATA!F45</f>
        <v>0</v>
      </c>
      <c r="G54" s="85">
        <f>元DATA!G45</f>
        <v>0</v>
      </c>
      <c r="H54" s="85">
        <f>元DATA!H45</f>
        <v>0</v>
      </c>
      <c r="I54" s="55">
        <f t="shared" si="10"/>
        <v>0</v>
      </c>
      <c r="J54" s="56">
        <f t="shared" si="11"/>
        <v>0</v>
      </c>
      <c r="K54" s="56">
        <f t="shared" si="12"/>
        <v>0</v>
      </c>
      <c r="L54" s="56">
        <f t="shared" si="21"/>
        <v>2964</v>
      </c>
      <c r="M54" s="56">
        <f t="shared" si="20"/>
        <v>3643</v>
      </c>
      <c r="N54" s="56">
        <f t="shared" si="14"/>
        <v>0</v>
      </c>
      <c r="O54" s="57">
        <f t="shared" si="15"/>
        <v>3528.5714285714289</v>
      </c>
      <c r="P54" s="58">
        <f t="shared" si="16"/>
        <v>39</v>
      </c>
      <c r="Q54" s="26">
        <f t="shared" si="17"/>
        <v>1357</v>
      </c>
      <c r="R54" s="27">
        <f t="shared" si="18"/>
        <v>0.8136151523469668</v>
      </c>
      <c r="S54" s="150">
        <f>元DATA!L45</f>
        <v>0</v>
      </c>
      <c r="U54" s="22"/>
      <c r="W54" t="str">
        <f t="shared" si="9"/>
        <v/>
      </c>
    </row>
    <row r="55" spans="1:23">
      <c r="A55" s="108" t="str">
        <f>IF(元DATA!A46,元DATA!A46,"")</f>
        <v/>
      </c>
      <c r="B55">
        <f>元DATA!B46</f>
        <v>0</v>
      </c>
      <c r="C55">
        <f>元DATA!C46</f>
        <v>0</v>
      </c>
      <c r="D55">
        <f>元DATA!D46</f>
        <v>0</v>
      </c>
      <c r="E55">
        <f>元DATA!E46</f>
        <v>0</v>
      </c>
      <c r="F55">
        <f>元DATA!F46</f>
        <v>0</v>
      </c>
      <c r="G55" s="85">
        <f>元DATA!G46</f>
        <v>0</v>
      </c>
      <c r="H55" s="85">
        <f>元DATA!H46</f>
        <v>0</v>
      </c>
      <c r="I55" s="55">
        <f t="shared" si="10"/>
        <v>0</v>
      </c>
      <c r="J55" s="56">
        <f t="shared" si="11"/>
        <v>0</v>
      </c>
      <c r="K55" s="56">
        <f t="shared" si="12"/>
        <v>0</v>
      </c>
      <c r="L55" s="56">
        <f t="shared" si="21"/>
        <v>2964</v>
      </c>
      <c r="M55" s="56">
        <f t="shared" si="20"/>
        <v>3643</v>
      </c>
      <c r="N55" s="56">
        <f t="shared" si="14"/>
        <v>0</v>
      </c>
      <c r="O55" s="57">
        <f t="shared" si="15"/>
        <v>3528.5714285714289</v>
      </c>
      <c r="P55" s="58">
        <f t="shared" si="16"/>
        <v>39</v>
      </c>
      <c r="Q55" s="26">
        <f t="shared" si="17"/>
        <v>1357</v>
      </c>
      <c r="R55" s="27">
        <f t="shared" si="18"/>
        <v>0.8136151523469668</v>
      </c>
      <c r="S55" s="150">
        <f>元DATA!L46</f>
        <v>0</v>
      </c>
      <c r="U55" s="22"/>
      <c r="W55" t="str">
        <f t="shared" si="9"/>
        <v/>
      </c>
    </row>
    <row r="56" spans="1:23">
      <c r="A56" s="108" t="str">
        <f>IF(元DATA!A47,元DATA!A47,"")</f>
        <v/>
      </c>
      <c r="B56">
        <f>元DATA!B47</f>
        <v>0</v>
      </c>
      <c r="C56">
        <f>元DATA!C47</f>
        <v>0</v>
      </c>
      <c r="D56">
        <f>元DATA!D47</f>
        <v>0</v>
      </c>
      <c r="E56">
        <f>元DATA!E47</f>
        <v>0</v>
      </c>
      <c r="F56">
        <f>元DATA!F47</f>
        <v>0</v>
      </c>
      <c r="G56" s="85">
        <f>元DATA!G47</f>
        <v>0</v>
      </c>
      <c r="H56" s="85">
        <f>元DATA!H47</f>
        <v>0</v>
      </c>
      <c r="I56" s="55">
        <f t="shared" si="10"/>
        <v>0</v>
      </c>
      <c r="J56" s="56">
        <f t="shared" si="11"/>
        <v>0</v>
      </c>
      <c r="K56" s="56">
        <f t="shared" si="12"/>
        <v>0</v>
      </c>
      <c r="L56" s="56">
        <f t="shared" si="21"/>
        <v>2964</v>
      </c>
      <c r="M56" s="56">
        <f t="shared" si="20"/>
        <v>3643</v>
      </c>
      <c r="N56" s="56">
        <f t="shared" si="14"/>
        <v>0</v>
      </c>
      <c r="O56" s="57">
        <f t="shared" si="15"/>
        <v>3528.5714285714289</v>
      </c>
      <c r="P56" s="58">
        <f t="shared" si="16"/>
        <v>39</v>
      </c>
      <c r="Q56" s="26">
        <f t="shared" si="17"/>
        <v>1357</v>
      </c>
      <c r="R56" s="27">
        <f t="shared" si="18"/>
        <v>0.8136151523469668</v>
      </c>
      <c r="S56" s="150">
        <f>元DATA!L47</f>
        <v>0</v>
      </c>
      <c r="U56" s="22"/>
      <c r="W56" t="str">
        <f t="shared" si="9"/>
        <v/>
      </c>
    </row>
    <row r="57" spans="1:23">
      <c r="A57" s="108" t="str">
        <f>IF(元DATA!A48,元DATA!A48,"")</f>
        <v/>
      </c>
      <c r="B57">
        <f>元DATA!B48</f>
        <v>0</v>
      </c>
      <c r="C57">
        <f>元DATA!C48</f>
        <v>0</v>
      </c>
      <c r="D57">
        <f>元DATA!D48</f>
        <v>0</v>
      </c>
      <c r="E57">
        <f>元DATA!E48</f>
        <v>0</v>
      </c>
      <c r="F57">
        <f>元DATA!F48</f>
        <v>0</v>
      </c>
      <c r="G57" s="85">
        <f>元DATA!G48</f>
        <v>0</v>
      </c>
      <c r="H57" s="85">
        <f>元DATA!H48</f>
        <v>0</v>
      </c>
      <c r="I57" s="55">
        <f t="shared" si="10"/>
        <v>0</v>
      </c>
      <c r="J57" s="56">
        <f t="shared" si="11"/>
        <v>0</v>
      </c>
      <c r="K57" s="56">
        <f t="shared" si="12"/>
        <v>0</v>
      </c>
      <c r="L57" s="56">
        <f t="shared" si="21"/>
        <v>2964</v>
      </c>
      <c r="M57" s="56">
        <f t="shared" si="20"/>
        <v>3643</v>
      </c>
      <c r="N57" s="56">
        <f t="shared" si="14"/>
        <v>0</v>
      </c>
      <c r="O57" s="57">
        <f t="shared" si="15"/>
        <v>3528.5714285714289</v>
      </c>
      <c r="P57" s="58">
        <f t="shared" si="16"/>
        <v>39</v>
      </c>
      <c r="Q57" s="26">
        <f t="shared" si="17"/>
        <v>1357</v>
      </c>
      <c r="R57" s="27">
        <f t="shared" si="18"/>
        <v>0.8136151523469668</v>
      </c>
      <c r="S57" s="150">
        <f>元DATA!L48</f>
        <v>0</v>
      </c>
      <c r="U57" s="22"/>
      <c r="W57" t="str">
        <f t="shared" si="9"/>
        <v/>
      </c>
    </row>
    <row r="58" spans="1:23">
      <c r="A58" s="108" t="str">
        <f>IF(元DATA!A49,元DATA!A49,"")</f>
        <v/>
      </c>
      <c r="B58">
        <f>元DATA!B49</f>
        <v>0</v>
      </c>
      <c r="C58">
        <f>元DATA!C49</f>
        <v>0</v>
      </c>
      <c r="D58">
        <f>元DATA!D49</f>
        <v>0</v>
      </c>
      <c r="E58">
        <f>元DATA!E49</f>
        <v>0</v>
      </c>
      <c r="F58">
        <f>元DATA!F49</f>
        <v>0</v>
      </c>
      <c r="G58" s="85">
        <f>元DATA!G49</f>
        <v>0</v>
      </c>
      <c r="H58" s="85">
        <f>元DATA!H49</f>
        <v>0</v>
      </c>
      <c r="I58" s="55">
        <f t="shared" si="10"/>
        <v>0</v>
      </c>
      <c r="J58" s="56">
        <f t="shared" si="11"/>
        <v>0</v>
      </c>
      <c r="K58" s="56">
        <f t="shared" si="12"/>
        <v>0</v>
      </c>
      <c r="L58" s="56">
        <f t="shared" si="21"/>
        <v>2964</v>
      </c>
      <c r="M58" s="56">
        <f t="shared" si="20"/>
        <v>3643</v>
      </c>
      <c r="N58" s="56">
        <f t="shared" si="14"/>
        <v>0</v>
      </c>
      <c r="O58" s="57">
        <f t="shared" si="15"/>
        <v>3528.5714285714289</v>
      </c>
      <c r="P58" s="58">
        <f t="shared" si="16"/>
        <v>39</v>
      </c>
      <c r="Q58" s="26">
        <f t="shared" si="17"/>
        <v>1357</v>
      </c>
      <c r="R58" s="27">
        <f t="shared" si="18"/>
        <v>0.8136151523469668</v>
      </c>
      <c r="S58" s="150">
        <f>元DATA!L49</f>
        <v>0</v>
      </c>
      <c r="U58" s="22"/>
      <c r="W58" t="str">
        <f t="shared" si="9"/>
        <v/>
      </c>
    </row>
    <row r="59" spans="1:23">
      <c r="A59" s="108" t="str">
        <f>IF(元DATA!A50,元DATA!A50,"")</f>
        <v/>
      </c>
      <c r="B59" s="109">
        <f>元DATA!B50</f>
        <v>0</v>
      </c>
      <c r="C59" s="109">
        <f>元DATA!C50</f>
        <v>0</v>
      </c>
      <c r="D59" s="109">
        <f>元DATA!D50</f>
        <v>0</v>
      </c>
      <c r="E59" s="109">
        <f>元DATA!E50</f>
        <v>0</v>
      </c>
      <c r="F59" s="109">
        <f>元DATA!F50</f>
        <v>0</v>
      </c>
      <c r="G59" s="110">
        <f>元DATA!G50</f>
        <v>0</v>
      </c>
      <c r="H59" s="122">
        <f>元DATA!H50</f>
        <v>0</v>
      </c>
      <c r="I59" s="59">
        <f t="shared" si="10"/>
        <v>0</v>
      </c>
      <c r="J59" s="60">
        <f t="shared" si="11"/>
        <v>0</v>
      </c>
      <c r="K59" s="60">
        <f t="shared" si="12"/>
        <v>0</v>
      </c>
      <c r="L59" s="60">
        <f t="shared" si="21"/>
        <v>2964</v>
      </c>
      <c r="M59" s="60">
        <f t="shared" si="20"/>
        <v>3643</v>
      </c>
      <c r="N59" s="60">
        <f t="shared" si="14"/>
        <v>0</v>
      </c>
      <c r="O59" s="61">
        <f t="shared" si="15"/>
        <v>3528.5714285714289</v>
      </c>
      <c r="P59" s="62">
        <f t="shared" si="16"/>
        <v>39</v>
      </c>
      <c r="Q59" s="31">
        <f t="shared" si="17"/>
        <v>1357</v>
      </c>
      <c r="R59" s="32">
        <f t="shared" si="18"/>
        <v>0.8136151523469668</v>
      </c>
      <c r="S59" s="150">
        <f>元DATA!L50</f>
        <v>0</v>
      </c>
      <c r="U59" s="22"/>
      <c r="W59" t="str">
        <f t="shared" si="9"/>
        <v/>
      </c>
    </row>
    <row r="60" spans="1:23">
      <c r="A60" s="108" t="str">
        <f>IF(元DATA!A51,元DATA!A51,"")</f>
        <v/>
      </c>
      <c r="B60">
        <f>元DATA!B51</f>
        <v>0</v>
      </c>
      <c r="C60">
        <f>元DATA!C51</f>
        <v>0</v>
      </c>
      <c r="D60">
        <f>元DATA!D51</f>
        <v>0</v>
      </c>
      <c r="E60">
        <f>元DATA!E51</f>
        <v>0</v>
      </c>
      <c r="F60">
        <f>元DATA!F51</f>
        <v>0</v>
      </c>
      <c r="G60" s="85">
        <f>元DATA!G51</f>
        <v>0</v>
      </c>
      <c r="H60" s="85">
        <f>元DATA!H51</f>
        <v>0</v>
      </c>
      <c r="I60" s="63">
        <f t="shared" si="10"/>
        <v>0</v>
      </c>
      <c r="J60" s="64">
        <f t="shared" si="11"/>
        <v>0</v>
      </c>
      <c r="K60" s="64">
        <f t="shared" si="12"/>
        <v>0</v>
      </c>
      <c r="L60" s="64">
        <f t="shared" si="21"/>
        <v>2964</v>
      </c>
      <c r="M60" s="64">
        <f t="shared" si="20"/>
        <v>3643</v>
      </c>
      <c r="N60" s="64">
        <f t="shared" si="14"/>
        <v>0</v>
      </c>
      <c r="O60" s="65">
        <f t="shared" si="15"/>
        <v>3528.5714285714289</v>
      </c>
      <c r="P60" s="66">
        <f t="shared" si="16"/>
        <v>39</v>
      </c>
      <c r="Q60" s="19">
        <f t="shared" si="17"/>
        <v>1357</v>
      </c>
      <c r="R60" s="20">
        <f t="shared" si="18"/>
        <v>0.8136151523469668</v>
      </c>
      <c r="S60" s="150">
        <f>元DATA!L51</f>
        <v>0</v>
      </c>
      <c r="U60" s="22">
        <v>5</v>
      </c>
      <c r="W60" t="str">
        <f t="shared" si="9"/>
        <v/>
      </c>
    </row>
    <row r="61" spans="1:23">
      <c r="A61" s="108" t="str">
        <f>IF(元DATA!A52,元DATA!A52,"")</f>
        <v/>
      </c>
      <c r="B61">
        <f>元DATA!B52</f>
        <v>0</v>
      </c>
      <c r="C61">
        <f>元DATA!C52</f>
        <v>0</v>
      </c>
      <c r="D61">
        <f>元DATA!D52</f>
        <v>0</v>
      </c>
      <c r="E61">
        <f>元DATA!E52</f>
        <v>0</v>
      </c>
      <c r="F61">
        <f>元DATA!F52</f>
        <v>0</v>
      </c>
      <c r="G61" s="85">
        <f>元DATA!G52</f>
        <v>0</v>
      </c>
      <c r="H61" s="85">
        <f>元DATA!H52</f>
        <v>0</v>
      </c>
      <c r="I61" s="67">
        <f t="shared" si="10"/>
        <v>0</v>
      </c>
      <c r="J61" s="68">
        <f t="shared" si="11"/>
        <v>0</v>
      </c>
      <c r="K61" s="68">
        <f t="shared" si="12"/>
        <v>0</v>
      </c>
      <c r="L61" s="68">
        <f t="shared" si="21"/>
        <v>2964</v>
      </c>
      <c r="M61" s="68">
        <f t="shared" si="20"/>
        <v>3643</v>
      </c>
      <c r="N61" s="68">
        <f t="shared" si="14"/>
        <v>0</v>
      </c>
      <c r="O61" s="69">
        <f t="shared" si="15"/>
        <v>3528.5714285714289</v>
      </c>
      <c r="P61" s="70">
        <f t="shared" si="16"/>
        <v>39</v>
      </c>
      <c r="Q61" s="26">
        <f t="shared" si="17"/>
        <v>1357</v>
      </c>
      <c r="R61" s="27">
        <f t="shared" si="18"/>
        <v>0.8136151523469668</v>
      </c>
      <c r="S61" s="150">
        <f>元DATA!L52</f>
        <v>0</v>
      </c>
      <c r="U61" s="22"/>
      <c r="W61" t="str">
        <f t="shared" si="9"/>
        <v/>
      </c>
    </row>
    <row r="62" spans="1:23">
      <c r="A62" s="108" t="str">
        <f>IF(元DATA!A53,元DATA!A53,"")</f>
        <v/>
      </c>
      <c r="B62">
        <f>元DATA!B53</f>
        <v>0</v>
      </c>
      <c r="C62">
        <f>元DATA!C53</f>
        <v>0</v>
      </c>
      <c r="D62">
        <f>元DATA!D53</f>
        <v>0</v>
      </c>
      <c r="E62">
        <f>元DATA!E53</f>
        <v>0</v>
      </c>
      <c r="F62">
        <f>元DATA!F53</f>
        <v>0</v>
      </c>
      <c r="G62" s="85">
        <f>元DATA!G53</f>
        <v>0</v>
      </c>
      <c r="H62" s="85">
        <f>元DATA!H53</f>
        <v>0</v>
      </c>
      <c r="I62" s="67">
        <f t="shared" si="10"/>
        <v>0</v>
      </c>
      <c r="J62" s="68">
        <f t="shared" si="11"/>
        <v>0</v>
      </c>
      <c r="K62" s="68">
        <f t="shared" si="12"/>
        <v>0</v>
      </c>
      <c r="L62" s="68">
        <f t="shared" si="21"/>
        <v>2964</v>
      </c>
      <c r="M62" s="68">
        <f t="shared" si="20"/>
        <v>3643</v>
      </c>
      <c r="N62" s="68">
        <f t="shared" si="14"/>
        <v>0</v>
      </c>
      <c r="O62" s="69">
        <f t="shared" si="15"/>
        <v>3528.5714285714289</v>
      </c>
      <c r="P62" s="70">
        <f t="shared" si="16"/>
        <v>39</v>
      </c>
      <c r="Q62" s="26">
        <f t="shared" si="17"/>
        <v>1357</v>
      </c>
      <c r="R62" s="27">
        <f t="shared" si="18"/>
        <v>0.8136151523469668</v>
      </c>
      <c r="S62" s="150">
        <f>元DATA!L53</f>
        <v>0</v>
      </c>
      <c r="U62" s="22"/>
      <c r="W62" t="str">
        <f t="shared" si="9"/>
        <v/>
      </c>
    </row>
    <row r="63" spans="1:23">
      <c r="A63" s="108" t="str">
        <f>IF(元DATA!A54,元DATA!A54,"")</f>
        <v/>
      </c>
      <c r="B63">
        <f>元DATA!B54</f>
        <v>0</v>
      </c>
      <c r="C63">
        <f>元DATA!C54</f>
        <v>0</v>
      </c>
      <c r="D63">
        <f>元DATA!D54</f>
        <v>0</v>
      </c>
      <c r="E63">
        <f>元DATA!E54</f>
        <v>0</v>
      </c>
      <c r="F63">
        <f>元DATA!F54</f>
        <v>0</v>
      </c>
      <c r="G63" s="85">
        <f>元DATA!G54</f>
        <v>0</v>
      </c>
      <c r="H63" s="85">
        <f>元DATA!H54</f>
        <v>0</v>
      </c>
      <c r="I63" s="67">
        <f t="shared" si="10"/>
        <v>0</v>
      </c>
      <c r="J63" s="68">
        <f t="shared" si="11"/>
        <v>0</v>
      </c>
      <c r="K63" s="68">
        <f t="shared" si="12"/>
        <v>0</v>
      </c>
      <c r="L63" s="68">
        <f t="shared" si="21"/>
        <v>2964</v>
      </c>
      <c r="M63" s="68">
        <f t="shared" si="20"/>
        <v>3643</v>
      </c>
      <c r="N63" s="68">
        <f t="shared" si="14"/>
        <v>0</v>
      </c>
      <c r="O63" s="69">
        <f t="shared" si="15"/>
        <v>3528.5714285714289</v>
      </c>
      <c r="P63" s="70">
        <f t="shared" si="16"/>
        <v>39</v>
      </c>
      <c r="Q63" s="26">
        <f t="shared" si="17"/>
        <v>1357</v>
      </c>
      <c r="R63" s="27">
        <f t="shared" si="18"/>
        <v>0.8136151523469668</v>
      </c>
      <c r="S63" s="150">
        <f>元DATA!L54</f>
        <v>0</v>
      </c>
      <c r="U63" s="22"/>
      <c r="W63" t="str">
        <f t="shared" si="9"/>
        <v/>
      </c>
    </row>
    <row r="64" spans="1:23">
      <c r="A64" s="108" t="str">
        <f>IF(元DATA!A55,元DATA!A55,"")</f>
        <v/>
      </c>
      <c r="B64">
        <f>元DATA!B55</f>
        <v>0</v>
      </c>
      <c r="C64">
        <f>元DATA!C55</f>
        <v>0</v>
      </c>
      <c r="D64">
        <f>元DATA!D55</f>
        <v>0</v>
      </c>
      <c r="E64">
        <f>元DATA!E55</f>
        <v>0</v>
      </c>
      <c r="F64">
        <f>元DATA!F55</f>
        <v>0</v>
      </c>
      <c r="G64" s="85">
        <f>元DATA!G55</f>
        <v>0</v>
      </c>
      <c r="H64" s="85">
        <f>元DATA!H55</f>
        <v>0</v>
      </c>
      <c r="I64" s="67">
        <f t="shared" si="10"/>
        <v>0</v>
      </c>
      <c r="J64" s="68">
        <f t="shared" si="11"/>
        <v>0</v>
      </c>
      <c r="K64" s="68">
        <f t="shared" si="12"/>
        <v>0</v>
      </c>
      <c r="L64" s="68">
        <f t="shared" si="21"/>
        <v>2964</v>
      </c>
      <c r="M64" s="68">
        <f t="shared" si="20"/>
        <v>3643</v>
      </c>
      <c r="N64" s="68">
        <f t="shared" si="14"/>
        <v>0</v>
      </c>
      <c r="O64" s="69">
        <f t="shared" si="15"/>
        <v>3528.5714285714289</v>
      </c>
      <c r="P64" s="70">
        <f t="shared" si="16"/>
        <v>39</v>
      </c>
      <c r="Q64" s="26">
        <f t="shared" si="17"/>
        <v>1357</v>
      </c>
      <c r="R64" s="27">
        <f t="shared" si="18"/>
        <v>0.8136151523469668</v>
      </c>
      <c r="S64" s="150">
        <f>元DATA!L55</f>
        <v>0</v>
      </c>
      <c r="U64" s="22"/>
      <c r="W64" t="str">
        <f t="shared" si="9"/>
        <v/>
      </c>
    </row>
    <row r="65" spans="1:23">
      <c r="A65" s="108" t="str">
        <f>IF(元DATA!A56,元DATA!A56,"")</f>
        <v/>
      </c>
      <c r="B65">
        <f>元DATA!B56</f>
        <v>0</v>
      </c>
      <c r="C65">
        <f>元DATA!C56</f>
        <v>0</v>
      </c>
      <c r="D65">
        <f>元DATA!D56</f>
        <v>0</v>
      </c>
      <c r="E65">
        <f>元DATA!E56</f>
        <v>0</v>
      </c>
      <c r="F65">
        <f>元DATA!F56</f>
        <v>0</v>
      </c>
      <c r="G65" s="85">
        <f>元DATA!G56</f>
        <v>0</v>
      </c>
      <c r="H65" s="85">
        <f>元DATA!H56</f>
        <v>0</v>
      </c>
      <c r="I65" s="67">
        <f t="shared" si="10"/>
        <v>0</v>
      </c>
      <c r="J65" s="68">
        <f t="shared" si="11"/>
        <v>0</v>
      </c>
      <c r="K65" s="68">
        <f t="shared" si="12"/>
        <v>0</v>
      </c>
      <c r="L65" s="68">
        <f t="shared" si="21"/>
        <v>2964</v>
      </c>
      <c r="M65" s="68">
        <f t="shared" si="20"/>
        <v>3643</v>
      </c>
      <c r="N65" s="68">
        <f t="shared" si="14"/>
        <v>0</v>
      </c>
      <c r="O65" s="69">
        <f t="shared" si="15"/>
        <v>3528.5714285714289</v>
      </c>
      <c r="P65" s="70">
        <f t="shared" si="16"/>
        <v>39</v>
      </c>
      <c r="Q65" s="26">
        <f t="shared" si="17"/>
        <v>1357</v>
      </c>
      <c r="R65" s="27">
        <f t="shared" si="18"/>
        <v>0.8136151523469668</v>
      </c>
      <c r="S65" s="150">
        <f>元DATA!L56</f>
        <v>0</v>
      </c>
      <c r="U65" s="22"/>
      <c r="W65" t="str">
        <f t="shared" si="9"/>
        <v/>
      </c>
    </row>
    <row r="66" spans="1:23">
      <c r="A66" s="108" t="str">
        <f>IF(元DATA!A57,元DATA!A57,"")</f>
        <v/>
      </c>
      <c r="B66">
        <f>元DATA!B57</f>
        <v>0</v>
      </c>
      <c r="C66">
        <f>元DATA!C57</f>
        <v>0</v>
      </c>
      <c r="D66">
        <f>元DATA!D57</f>
        <v>0</v>
      </c>
      <c r="E66">
        <f>元DATA!E57</f>
        <v>0</v>
      </c>
      <c r="F66">
        <f>元DATA!F57</f>
        <v>0</v>
      </c>
      <c r="G66" s="85">
        <f>元DATA!G57</f>
        <v>0</v>
      </c>
      <c r="H66" s="85">
        <f>元DATA!H57</f>
        <v>0</v>
      </c>
      <c r="I66" s="67">
        <f t="shared" si="10"/>
        <v>0</v>
      </c>
      <c r="J66" s="68">
        <f t="shared" si="11"/>
        <v>0</v>
      </c>
      <c r="K66" s="68">
        <f t="shared" si="12"/>
        <v>0</v>
      </c>
      <c r="L66" s="68">
        <f t="shared" si="21"/>
        <v>2964</v>
      </c>
      <c r="M66" s="68">
        <f t="shared" si="20"/>
        <v>3643</v>
      </c>
      <c r="N66" s="68">
        <f t="shared" si="14"/>
        <v>0</v>
      </c>
      <c r="O66" s="69">
        <f t="shared" si="15"/>
        <v>3528.5714285714289</v>
      </c>
      <c r="P66" s="70">
        <f t="shared" si="16"/>
        <v>39</v>
      </c>
      <c r="Q66" s="26">
        <f t="shared" si="17"/>
        <v>1357</v>
      </c>
      <c r="R66" s="27">
        <f t="shared" si="18"/>
        <v>0.8136151523469668</v>
      </c>
      <c r="S66" s="150">
        <f>元DATA!L57</f>
        <v>0</v>
      </c>
      <c r="U66" s="22"/>
      <c r="W66" t="str">
        <f t="shared" si="9"/>
        <v/>
      </c>
    </row>
    <row r="67" spans="1:23">
      <c r="A67" s="108" t="str">
        <f>IF(元DATA!A58,元DATA!A58,"")</f>
        <v/>
      </c>
      <c r="B67">
        <f>元DATA!B58</f>
        <v>0</v>
      </c>
      <c r="C67">
        <f>元DATA!C58</f>
        <v>0</v>
      </c>
      <c r="D67">
        <f>元DATA!D58</f>
        <v>0</v>
      </c>
      <c r="E67">
        <f>元DATA!E58</f>
        <v>0</v>
      </c>
      <c r="F67">
        <f>元DATA!F58</f>
        <v>0</v>
      </c>
      <c r="G67" s="85">
        <f>元DATA!G58</f>
        <v>0</v>
      </c>
      <c r="H67" s="85">
        <f>元DATA!H58</f>
        <v>0</v>
      </c>
      <c r="I67" s="67">
        <f t="shared" si="10"/>
        <v>0</v>
      </c>
      <c r="J67" s="68">
        <f t="shared" si="11"/>
        <v>0</v>
      </c>
      <c r="K67" s="68">
        <f t="shared" si="12"/>
        <v>0</v>
      </c>
      <c r="L67" s="68">
        <f t="shared" si="21"/>
        <v>2964</v>
      </c>
      <c r="M67" s="68">
        <f t="shared" si="20"/>
        <v>3643</v>
      </c>
      <c r="N67" s="68">
        <f t="shared" si="14"/>
        <v>0</v>
      </c>
      <c r="O67" s="69">
        <f t="shared" si="15"/>
        <v>3528.5714285714289</v>
      </c>
      <c r="P67" s="70">
        <f t="shared" si="16"/>
        <v>39</v>
      </c>
      <c r="Q67" s="26">
        <f t="shared" si="17"/>
        <v>1357</v>
      </c>
      <c r="R67" s="27">
        <f t="shared" si="18"/>
        <v>0.8136151523469668</v>
      </c>
      <c r="S67" s="150">
        <f>元DATA!L58</f>
        <v>0</v>
      </c>
      <c r="U67" s="22"/>
      <c r="W67" t="str">
        <f t="shared" si="9"/>
        <v/>
      </c>
    </row>
    <row r="68" spans="1:23">
      <c r="A68" s="108" t="str">
        <f>IF(元DATA!A59,元DATA!A59,"")</f>
        <v/>
      </c>
      <c r="B68">
        <f>元DATA!B59</f>
        <v>0</v>
      </c>
      <c r="C68">
        <f>元DATA!C59</f>
        <v>0</v>
      </c>
      <c r="D68">
        <f>元DATA!D59</f>
        <v>0</v>
      </c>
      <c r="E68">
        <f>元DATA!E59</f>
        <v>0</v>
      </c>
      <c r="F68">
        <f>元DATA!F59</f>
        <v>0</v>
      </c>
      <c r="G68" s="85">
        <f>元DATA!G59</f>
        <v>0</v>
      </c>
      <c r="H68" s="85">
        <f>元DATA!H59</f>
        <v>0</v>
      </c>
      <c r="I68" s="67">
        <f t="shared" si="10"/>
        <v>0</v>
      </c>
      <c r="J68" s="68">
        <f t="shared" si="11"/>
        <v>0</v>
      </c>
      <c r="K68" s="68">
        <f t="shared" si="12"/>
        <v>0</v>
      </c>
      <c r="L68" s="68">
        <f t="shared" si="21"/>
        <v>2964</v>
      </c>
      <c r="M68" s="68">
        <f t="shared" si="20"/>
        <v>3643</v>
      </c>
      <c r="N68" s="68">
        <f t="shared" si="14"/>
        <v>0</v>
      </c>
      <c r="O68" s="69">
        <f t="shared" si="15"/>
        <v>3528.5714285714289</v>
      </c>
      <c r="P68" s="70">
        <f t="shared" si="16"/>
        <v>39</v>
      </c>
      <c r="Q68" s="26">
        <f t="shared" si="17"/>
        <v>1357</v>
      </c>
      <c r="R68" s="27">
        <f t="shared" si="18"/>
        <v>0.8136151523469668</v>
      </c>
      <c r="S68" s="150">
        <f>元DATA!L59</f>
        <v>0</v>
      </c>
      <c r="U68" s="22"/>
      <c r="W68" t="str">
        <f t="shared" si="9"/>
        <v/>
      </c>
    </row>
    <row r="69" spans="1:23">
      <c r="A69" s="108" t="str">
        <f>IF(元DATA!A60,元DATA!A60,"")</f>
        <v/>
      </c>
      <c r="B69">
        <f>元DATA!B60</f>
        <v>0</v>
      </c>
      <c r="C69">
        <f>元DATA!C60</f>
        <v>0</v>
      </c>
      <c r="D69">
        <f>元DATA!D60</f>
        <v>0</v>
      </c>
      <c r="E69">
        <f>元DATA!E60</f>
        <v>0</v>
      </c>
      <c r="F69">
        <f>元DATA!F60</f>
        <v>0</v>
      </c>
      <c r="G69" s="85">
        <f>元DATA!G60</f>
        <v>0</v>
      </c>
      <c r="H69" s="85">
        <f>元DATA!H60</f>
        <v>0</v>
      </c>
      <c r="I69" s="67">
        <f t="shared" si="10"/>
        <v>0</v>
      </c>
      <c r="J69" s="68">
        <f t="shared" si="11"/>
        <v>0</v>
      </c>
      <c r="K69" s="68">
        <f t="shared" si="12"/>
        <v>0</v>
      </c>
      <c r="L69" s="68">
        <f t="shared" si="21"/>
        <v>2964</v>
      </c>
      <c r="M69" s="68">
        <f t="shared" si="20"/>
        <v>3643</v>
      </c>
      <c r="N69" s="68">
        <f t="shared" si="14"/>
        <v>0</v>
      </c>
      <c r="O69" s="69">
        <f t="shared" si="15"/>
        <v>3528.5714285714289</v>
      </c>
      <c r="P69" s="70">
        <f t="shared" si="16"/>
        <v>39</v>
      </c>
      <c r="Q69" s="26">
        <f t="shared" si="17"/>
        <v>1357</v>
      </c>
      <c r="R69" s="27">
        <f t="shared" si="18"/>
        <v>0.8136151523469668</v>
      </c>
      <c r="S69" s="150">
        <f>元DATA!L60</f>
        <v>0</v>
      </c>
      <c r="U69" s="22"/>
      <c r="W69" t="str">
        <f t="shared" si="9"/>
        <v/>
      </c>
    </row>
    <row r="70" spans="1:23">
      <c r="A70" s="108" t="str">
        <f>IF(元DATA!A61,元DATA!A61,"")</f>
        <v/>
      </c>
      <c r="B70">
        <f>元DATA!B61</f>
        <v>0</v>
      </c>
      <c r="C70">
        <f>元DATA!C61</f>
        <v>0</v>
      </c>
      <c r="D70">
        <f>元DATA!D61</f>
        <v>0</v>
      </c>
      <c r="E70">
        <f>元DATA!E61</f>
        <v>0</v>
      </c>
      <c r="F70">
        <f>元DATA!F61</f>
        <v>0</v>
      </c>
      <c r="G70" s="85">
        <f>元DATA!G61</f>
        <v>0</v>
      </c>
      <c r="H70" s="85">
        <f>元DATA!H61</f>
        <v>0</v>
      </c>
      <c r="I70" s="67">
        <f t="shared" si="10"/>
        <v>0</v>
      </c>
      <c r="J70" s="68">
        <f t="shared" si="11"/>
        <v>0</v>
      </c>
      <c r="K70" s="68">
        <f t="shared" si="12"/>
        <v>0</v>
      </c>
      <c r="L70" s="68">
        <f t="shared" si="21"/>
        <v>2964</v>
      </c>
      <c r="M70" s="68">
        <f t="shared" si="20"/>
        <v>3643</v>
      </c>
      <c r="N70" s="68">
        <f t="shared" si="14"/>
        <v>0</v>
      </c>
      <c r="O70" s="69">
        <f t="shared" si="15"/>
        <v>3528.5714285714289</v>
      </c>
      <c r="P70" s="70">
        <f t="shared" si="16"/>
        <v>39</v>
      </c>
      <c r="Q70" s="26">
        <f t="shared" si="17"/>
        <v>1357</v>
      </c>
      <c r="R70" s="27">
        <f t="shared" si="18"/>
        <v>0.8136151523469668</v>
      </c>
      <c r="S70" s="150">
        <f>元DATA!L61</f>
        <v>0</v>
      </c>
      <c r="U70" s="22"/>
      <c r="W70" t="str">
        <f t="shared" si="9"/>
        <v/>
      </c>
    </row>
    <row r="71" spans="1:23">
      <c r="A71" s="108" t="str">
        <f>IF(元DATA!A62,元DATA!A62,"")</f>
        <v/>
      </c>
      <c r="B71" s="109">
        <f>元DATA!B62</f>
        <v>0</v>
      </c>
      <c r="C71" s="109">
        <f>元DATA!C62</f>
        <v>0</v>
      </c>
      <c r="D71" s="109">
        <f>元DATA!D62</f>
        <v>0</v>
      </c>
      <c r="E71" s="109">
        <f>元DATA!E62</f>
        <v>0</v>
      </c>
      <c r="F71" s="109">
        <f>元DATA!F62</f>
        <v>0</v>
      </c>
      <c r="G71" s="110">
        <f>元DATA!G62</f>
        <v>0</v>
      </c>
      <c r="H71" s="122">
        <f>元DATA!H62</f>
        <v>0</v>
      </c>
      <c r="I71" s="71">
        <f t="shared" si="10"/>
        <v>0</v>
      </c>
      <c r="J71" s="72">
        <f t="shared" si="11"/>
        <v>0</v>
      </c>
      <c r="K71" s="72">
        <f t="shared" si="12"/>
        <v>0</v>
      </c>
      <c r="L71" s="72">
        <f t="shared" si="21"/>
        <v>2964</v>
      </c>
      <c r="M71" s="72">
        <f t="shared" si="20"/>
        <v>3643</v>
      </c>
      <c r="N71" s="72">
        <f t="shared" si="14"/>
        <v>0</v>
      </c>
      <c r="O71" s="73">
        <f t="shared" si="15"/>
        <v>3528.5714285714289</v>
      </c>
      <c r="P71" s="74">
        <f t="shared" si="16"/>
        <v>39</v>
      </c>
      <c r="Q71" s="31">
        <f t="shared" si="17"/>
        <v>1357</v>
      </c>
      <c r="R71" s="32">
        <f t="shared" si="18"/>
        <v>0.8136151523469668</v>
      </c>
      <c r="S71" s="150">
        <f>元DATA!L62</f>
        <v>0</v>
      </c>
      <c r="U71" s="22"/>
      <c r="W71" t="str">
        <f t="shared" si="9"/>
        <v/>
      </c>
    </row>
    <row r="72" spans="1:23">
      <c r="A72" s="108" t="str">
        <f>IF(元DATA!A63,元DATA!A63,"")</f>
        <v/>
      </c>
      <c r="B72">
        <f>元DATA!B63</f>
        <v>0</v>
      </c>
      <c r="C72">
        <f>元DATA!C63</f>
        <v>0</v>
      </c>
      <c r="D72">
        <f>元DATA!D63</f>
        <v>0</v>
      </c>
      <c r="E72">
        <f>元DATA!E63</f>
        <v>0</v>
      </c>
      <c r="F72">
        <f>元DATA!F63</f>
        <v>0</v>
      </c>
      <c r="G72" s="85">
        <f>元DATA!G63</f>
        <v>0</v>
      </c>
      <c r="H72" s="85">
        <f>元DATA!H63</f>
        <v>0</v>
      </c>
      <c r="I72" s="115">
        <f t="shared" si="10"/>
        <v>0</v>
      </c>
      <c r="J72" s="115">
        <f t="shared" si="11"/>
        <v>0</v>
      </c>
      <c r="K72" s="115">
        <f t="shared" si="12"/>
        <v>0</v>
      </c>
      <c r="L72" s="115">
        <f t="shared" si="21"/>
        <v>2964</v>
      </c>
      <c r="M72" s="115">
        <f t="shared" si="20"/>
        <v>3643</v>
      </c>
      <c r="N72" s="115">
        <f t="shared" si="14"/>
        <v>0</v>
      </c>
      <c r="O72" s="115">
        <f t="shared" si="15"/>
        <v>3528.5714285714289</v>
      </c>
      <c r="P72" s="115">
        <f t="shared" si="16"/>
        <v>39</v>
      </c>
      <c r="Q72" s="115">
        <f t="shared" si="17"/>
        <v>1357</v>
      </c>
      <c r="R72" s="116">
        <f t="shared" si="18"/>
        <v>0.8136151523469668</v>
      </c>
      <c r="S72" s="150">
        <f>元DATA!L63</f>
        <v>0</v>
      </c>
      <c r="U72" s="22">
        <v>6</v>
      </c>
      <c r="W72" t="str">
        <f t="shared" si="9"/>
        <v/>
      </c>
    </row>
    <row r="73" spans="1:23">
      <c r="A73" s="108" t="str">
        <f>IF(元DATA!A64,元DATA!A64,"")</f>
        <v/>
      </c>
      <c r="B73">
        <f>元DATA!B64</f>
        <v>0</v>
      </c>
      <c r="C73">
        <f>元DATA!C64</f>
        <v>0</v>
      </c>
      <c r="D73">
        <f>元DATA!D64</f>
        <v>0</v>
      </c>
      <c r="E73">
        <f>元DATA!E64</f>
        <v>0</v>
      </c>
      <c r="F73">
        <f>元DATA!F64</f>
        <v>0</v>
      </c>
      <c r="G73" s="85">
        <f>元DATA!G64</f>
        <v>0</v>
      </c>
      <c r="H73" s="85">
        <f>元DATA!H64</f>
        <v>0</v>
      </c>
      <c r="I73" s="115">
        <f t="shared" si="10"/>
        <v>0</v>
      </c>
      <c r="J73" s="115">
        <f t="shared" si="11"/>
        <v>0</v>
      </c>
      <c r="K73" s="115">
        <f t="shared" si="12"/>
        <v>0</v>
      </c>
      <c r="L73" s="115">
        <f t="shared" si="21"/>
        <v>2964</v>
      </c>
      <c r="M73" s="115">
        <f t="shared" si="20"/>
        <v>3643</v>
      </c>
      <c r="N73" s="115">
        <f t="shared" si="14"/>
        <v>0</v>
      </c>
      <c r="O73" s="115">
        <f t="shared" si="15"/>
        <v>3528.5714285714289</v>
      </c>
      <c r="P73" s="115">
        <f t="shared" si="16"/>
        <v>39</v>
      </c>
      <c r="Q73" s="115">
        <f t="shared" si="17"/>
        <v>1357</v>
      </c>
      <c r="R73" s="116">
        <f t="shared" si="18"/>
        <v>0.8136151523469668</v>
      </c>
      <c r="S73" s="150">
        <f>元DATA!L64</f>
        <v>0</v>
      </c>
      <c r="U73" s="22"/>
      <c r="W73" t="str">
        <f t="shared" si="9"/>
        <v/>
      </c>
    </row>
    <row r="74" spans="1:23">
      <c r="A74" s="108" t="str">
        <f>IF(元DATA!A65,元DATA!A65,"")</f>
        <v/>
      </c>
      <c r="B74">
        <f>元DATA!B65</f>
        <v>0</v>
      </c>
      <c r="C74">
        <f>元DATA!C65</f>
        <v>0</v>
      </c>
      <c r="D74">
        <f>元DATA!D65</f>
        <v>0</v>
      </c>
      <c r="E74">
        <f>元DATA!E65</f>
        <v>0</v>
      </c>
      <c r="F74">
        <f>元DATA!F65</f>
        <v>0</v>
      </c>
      <c r="G74" s="85">
        <f>元DATA!G65</f>
        <v>0</v>
      </c>
      <c r="H74" s="85">
        <f>元DATA!H65</f>
        <v>0</v>
      </c>
      <c r="I74" s="115">
        <f t="shared" si="10"/>
        <v>0</v>
      </c>
      <c r="J74" s="115">
        <f t="shared" si="11"/>
        <v>0</v>
      </c>
      <c r="K74" s="115">
        <f t="shared" si="12"/>
        <v>0</v>
      </c>
      <c r="L74" s="115">
        <f t="shared" si="21"/>
        <v>2964</v>
      </c>
      <c r="M74" s="115">
        <f t="shared" si="20"/>
        <v>3643</v>
      </c>
      <c r="N74" s="115">
        <f t="shared" si="14"/>
        <v>0</v>
      </c>
      <c r="O74" s="115">
        <f t="shared" si="15"/>
        <v>3528.5714285714289</v>
      </c>
      <c r="P74" s="115">
        <f t="shared" si="16"/>
        <v>39</v>
      </c>
      <c r="Q74" s="115">
        <f t="shared" si="17"/>
        <v>1357</v>
      </c>
      <c r="R74" s="116">
        <f t="shared" si="18"/>
        <v>0.8136151523469668</v>
      </c>
      <c r="S74" s="150">
        <f>元DATA!L65</f>
        <v>0</v>
      </c>
      <c r="U74" s="22"/>
      <c r="W74" t="str">
        <f t="shared" si="9"/>
        <v/>
      </c>
    </row>
    <row r="75" spans="1:23">
      <c r="A75" s="108" t="str">
        <f>IF(元DATA!A66,元DATA!A66,"")</f>
        <v/>
      </c>
      <c r="B75">
        <f>元DATA!B66</f>
        <v>0</v>
      </c>
      <c r="C75">
        <f>元DATA!C66</f>
        <v>0</v>
      </c>
      <c r="D75">
        <f>元DATA!D66</f>
        <v>0</v>
      </c>
      <c r="E75">
        <f>元DATA!E66</f>
        <v>0</v>
      </c>
      <c r="F75">
        <f>元DATA!F66</f>
        <v>0</v>
      </c>
      <c r="G75" s="85">
        <f>元DATA!G66</f>
        <v>0</v>
      </c>
      <c r="H75" s="85">
        <f>元DATA!H66</f>
        <v>0</v>
      </c>
      <c r="I75" s="115">
        <f t="shared" si="10"/>
        <v>0</v>
      </c>
      <c r="J75" s="115">
        <f t="shared" si="11"/>
        <v>0</v>
      </c>
      <c r="K75" s="115">
        <f t="shared" si="12"/>
        <v>0</v>
      </c>
      <c r="L75" s="115">
        <f t="shared" si="21"/>
        <v>2964</v>
      </c>
      <c r="M75" s="115">
        <f t="shared" si="20"/>
        <v>3643</v>
      </c>
      <c r="N75" s="115">
        <f t="shared" si="14"/>
        <v>0</v>
      </c>
      <c r="O75" s="115">
        <f t="shared" si="15"/>
        <v>3528.5714285714289</v>
      </c>
      <c r="P75" s="115">
        <f t="shared" si="16"/>
        <v>39</v>
      </c>
      <c r="Q75" s="115">
        <f t="shared" si="17"/>
        <v>1357</v>
      </c>
      <c r="R75" s="116">
        <f t="shared" si="18"/>
        <v>0.8136151523469668</v>
      </c>
      <c r="S75" s="150">
        <f>元DATA!L66</f>
        <v>0</v>
      </c>
      <c r="U75" s="22"/>
      <c r="W75" t="str">
        <f t="shared" si="9"/>
        <v/>
      </c>
    </row>
    <row r="76" spans="1:23">
      <c r="A76" s="108" t="str">
        <f>IF(元DATA!A67,元DATA!A67,"")</f>
        <v/>
      </c>
      <c r="B76">
        <f>元DATA!B67</f>
        <v>0</v>
      </c>
      <c r="C76">
        <f>元DATA!C67</f>
        <v>0</v>
      </c>
      <c r="D76">
        <f>元DATA!D67</f>
        <v>0</v>
      </c>
      <c r="E76">
        <f>元DATA!E67</f>
        <v>0</v>
      </c>
      <c r="F76">
        <f>元DATA!F67</f>
        <v>0</v>
      </c>
      <c r="G76" s="85">
        <f>元DATA!G67</f>
        <v>0</v>
      </c>
      <c r="H76" s="85">
        <f>元DATA!H67</f>
        <v>0</v>
      </c>
      <c r="I76" s="115">
        <f t="shared" si="10"/>
        <v>0</v>
      </c>
      <c r="J76" s="115">
        <f t="shared" si="11"/>
        <v>0</v>
      </c>
      <c r="K76" s="115">
        <f t="shared" si="12"/>
        <v>0</v>
      </c>
      <c r="L76" s="115">
        <f t="shared" si="21"/>
        <v>2964</v>
      </c>
      <c r="M76" s="115">
        <f t="shared" si="20"/>
        <v>3643</v>
      </c>
      <c r="N76" s="115">
        <f t="shared" si="14"/>
        <v>0</v>
      </c>
      <c r="O76" s="115">
        <f t="shared" si="15"/>
        <v>3528.5714285714289</v>
      </c>
      <c r="P76" s="115">
        <f t="shared" si="16"/>
        <v>39</v>
      </c>
      <c r="Q76" s="115">
        <f t="shared" si="17"/>
        <v>1357</v>
      </c>
      <c r="R76" s="116">
        <f t="shared" si="18"/>
        <v>0.8136151523469668</v>
      </c>
      <c r="S76" s="150">
        <f>元DATA!L67</f>
        <v>0</v>
      </c>
      <c r="U76" s="22"/>
      <c r="W76" t="str">
        <f t="shared" si="9"/>
        <v/>
      </c>
    </row>
    <row r="77" spans="1:23">
      <c r="A77" s="108" t="str">
        <f>IF(元DATA!A68,元DATA!A68,"")</f>
        <v/>
      </c>
      <c r="B77">
        <f>元DATA!B68</f>
        <v>0</v>
      </c>
      <c r="C77">
        <f>元DATA!C68</f>
        <v>0</v>
      </c>
      <c r="D77">
        <f>元DATA!D68</f>
        <v>0</v>
      </c>
      <c r="E77">
        <f>元DATA!E68</f>
        <v>0</v>
      </c>
      <c r="F77">
        <f>元DATA!F68</f>
        <v>0</v>
      </c>
      <c r="G77" s="85">
        <f>元DATA!G68</f>
        <v>0</v>
      </c>
      <c r="H77" s="85">
        <f>元DATA!H68</f>
        <v>0</v>
      </c>
      <c r="I77" s="115">
        <f t="shared" si="10"/>
        <v>0</v>
      </c>
      <c r="J77" s="115">
        <f t="shared" si="11"/>
        <v>0</v>
      </c>
      <c r="K77" s="115">
        <f t="shared" si="12"/>
        <v>0</v>
      </c>
      <c r="L77" s="115">
        <f t="shared" si="21"/>
        <v>2964</v>
      </c>
      <c r="M77" s="115">
        <f t="shared" si="20"/>
        <v>3643</v>
      </c>
      <c r="N77" s="115">
        <f t="shared" si="14"/>
        <v>0</v>
      </c>
      <c r="O77" s="115">
        <f t="shared" si="15"/>
        <v>3528.5714285714289</v>
      </c>
      <c r="P77" s="115">
        <f t="shared" si="16"/>
        <v>39</v>
      </c>
      <c r="Q77" s="115">
        <f t="shared" si="17"/>
        <v>1357</v>
      </c>
      <c r="R77" s="116">
        <f t="shared" si="18"/>
        <v>0.8136151523469668</v>
      </c>
      <c r="S77" s="150">
        <f>元DATA!L68</f>
        <v>0</v>
      </c>
      <c r="U77" s="22"/>
      <c r="W77" t="str">
        <f t="shared" ref="W77:W140" si="22">IF(A77="","",YEAR(A77))</f>
        <v/>
      </c>
    </row>
    <row r="78" spans="1:23">
      <c r="A78" s="108" t="str">
        <f>IF(元DATA!A69,元DATA!A69,"")</f>
        <v/>
      </c>
      <c r="B78">
        <f>元DATA!B69</f>
        <v>0</v>
      </c>
      <c r="C78">
        <f>元DATA!C69</f>
        <v>0</v>
      </c>
      <c r="D78">
        <f>元DATA!D69</f>
        <v>0</v>
      </c>
      <c r="E78">
        <f>元DATA!E69</f>
        <v>0</v>
      </c>
      <c r="F78">
        <f>元DATA!F69</f>
        <v>0</v>
      </c>
      <c r="G78" s="85">
        <f>元DATA!G69</f>
        <v>0</v>
      </c>
      <c r="H78" s="85">
        <f>元DATA!H69</f>
        <v>0</v>
      </c>
      <c r="I78" s="115">
        <f t="shared" ref="I78:I141" si="23">B78</f>
        <v>0</v>
      </c>
      <c r="J78" s="115">
        <f t="shared" ref="J78:J141" si="24">C78-D78</f>
        <v>0</v>
      </c>
      <c r="K78" s="115">
        <f t="shared" ref="K78:K141" si="25">F78-G78</f>
        <v>0</v>
      </c>
      <c r="L78" s="115">
        <f t="shared" si="21"/>
        <v>2964</v>
      </c>
      <c r="M78" s="115">
        <f t="shared" si="20"/>
        <v>3643</v>
      </c>
      <c r="N78" s="115">
        <f t="shared" ref="N78:N141" si="26">I78/$J$4</f>
        <v>0</v>
      </c>
      <c r="O78" s="115">
        <f t="shared" ref="O78:O141" si="27">L78/$J$4</f>
        <v>3528.5714285714289</v>
      </c>
      <c r="P78" s="115">
        <f t="shared" ref="P78:P141" si="28">P77-D78</f>
        <v>39</v>
      </c>
      <c r="Q78" s="115">
        <f t="shared" ref="Q78:Q141" si="29">(Q77+M77+S78)-M78</f>
        <v>1357</v>
      </c>
      <c r="R78" s="116">
        <f t="shared" ref="R78:R141" si="30">L78/M78</f>
        <v>0.8136151523469668</v>
      </c>
      <c r="S78" s="150">
        <f>元DATA!L69</f>
        <v>0</v>
      </c>
      <c r="U78" s="22"/>
      <c r="W78" t="str">
        <f t="shared" si="22"/>
        <v/>
      </c>
    </row>
    <row r="79" spans="1:23">
      <c r="A79" s="108" t="str">
        <f>IF(元DATA!A70,元DATA!A70,"")</f>
        <v/>
      </c>
      <c r="B79">
        <f>元DATA!B70</f>
        <v>0</v>
      </c>
      <c r="C79">
        <f>元DATA!C70</f>
        <v>0</v>
      </c>
      <c r="D79">
        <f>元DATA!D70</f>
        <v>0</v>
      </c>
      <c r="E79">
        <f>元DATA!E70</f>
        <v>0</v>
      </c>
      <c r="F79">
        <f>元DATA!F70</f>
        <v>0</v>
      </c>
      <c r="G79" s="85">
        <f>元DATA!G70</f>
        <v>0</v>
      </c>
      <c r="H79" s="85">
        <f>元DATA!H70</f>
        <v>0</v>
      </c>
      <c r="I79" s="115">
        <f t="shared" si="23"/>
        <v>0</v>
      </c>
      <c r="J79" s="115">
        <f t="shared" si="24"/>
        <v>0</v>
      </c>
      <c r="K79" s="115">
        <f t="shared" si="25"/>
        <v>0</v>
      </c>
      <c r="L79" s="115">
        <f t="shared" si="21"/>
        <v>2964</v>
      </c>
      <c r="M79" s="115">
        <f t="shared" ref="M79:M142" si="31">M78+J79</f>
        <v>3643</v>
      </c>
      <c r="N79" s="115">
        <f t="shared" si="26"/>
        <v>0</v>
      </c>
      <c r="O79" s="115">
        <f t="shared" si="27"/>
        <v>3528.5714285714289</v>
      </c>
      <c r="P79" s="115">
        <f t="shared" si="28"/>
        <v>39</v>
      </c>
      <c r="Q79" s="115">
        <f t="shared" si="29"/>
        <v>1357</v>
      </c>
      <c r="R79" s="116">
        <f t="shared" si="30"/>
        <v>0.8136151523469668</v>
      </c>
      <c r="S79" s="150">
        <f>元DATA!L70</f>
        <v>0</v>
      </c>
      <c r="U79" s="22"/>
      <c r="W79" t="str">
        <f t="shared" si="22"/>
        <v/>
      </c>
    </row>
    <row r="80" spans="1:23">
      <c r="A80" s="108" t="str">
        <f>IF(元DATA!A71,元DATA!A71,"")</f>
        <v/>
      </c>
      <c r="B80">
        <f>元DATA!B71</f>
        <v>0</v>
      </c>
      <c r="C80">
        <f>元DATA!C71</f>
        <v>0</v>
      </c>
      <c r="D80">
        <f>元DATA!D71</f>
        <v>0</v>
      </c>
      <c r="E80">
        <f>元DATA!E71</f>
        <v>0</v>
      </c>
      <c r="F80">
        <f>元DATA!F71</f>
        <v>0</v>
      </c>
      <c r="G80" s="85">
        <f>元DATA!G71</f>
        <v>0</v>
      </c>
      <c r="H80" s="85">
        <f>元DATA!H71</f>
        <v>0</v>
      </c>
      <c r="I80" s="115">
        <f t="shared" si="23"/>
        <v>0</v>
      </c>
      <c r="J80" s="115">
        <f t="shared" si="24"/>
        <v>0</v>
      </c>
      <c r="K80" s="115">
        <f t="shared" si="25"/>
        <v>0</v>
      </c>
      <c r="L80" s="115">
        <f t="shared" si="21"/>
        <v>2964</v>
      </c>
      <c r="M80" s="115">
        <f t="shared" si="31"/>
        <v>3643</v>
      </c>
      <c r="N80" s="115">
        <f t="shared" si="26"/>
        <v>0</v>
      </c>
      <c r="O80" s="115">
        <f t="shared" si="27"/>
        <v>3528.5714285714289</v>
      </c>
      <c r="P80" s="115">
        <f t="shared" si="28"/>
        <v>39</v>
      </c>
      <c r="Q80" s="115">
        <f t="shared" si="29"/>
        <v>1357</v>
      </c>
      <c r="R80" s="116">
        <f t="shared" si="30"/>
        <v>0.8136151523469668</v>
      </c>
      <c r="S80" s="150">
        <f>元DATA!L71</f>
        <v>0</v>
      </c>
      <c r="U80" s="22"/>
      <c r="W80" t="str">
        <f t="shared" si="22"/>
        <v/>
      </c>
    </row>
    <row r="81" spans="1:23">
      <c r="A81" s="108" t="str">
        <f>IF(元DATA!A72,元DATA!A72,"")</f>
        <v/>
      </c>
      <c r="B81">
        <f>元DATA!B72</f>
        <v>0</v>
      </c>
      <c r="C81">
        <f>元DATA!C72</f>
        <v>0</v>
      </c>
      <c r="D81">
        <f>元DATA!D72</f>
        <v>0</v>
      </c>
      <c r="E81">
        <f>元DATA!E72</f>
        <v>0</v>
      </c>
      <c r="F81">
        <f>元DATA!F72</f>
        <v>0</v>
      </c>
      <c r="G81" s="85">
        <f>元DATA!G72</f>
        <v>0</v>
      </c>
      <c r="H81" s="85">
        <f>元DATA!H72</f>
        <v>0</v>
      </c>
      <c r="I81" s="115">
        <f t="shared" si="23"/>
        <v>0</v>
      </c>
      <c r="J81" s="115">
        <f t="shared" si="24"/>
        <v>0</v>
      </c>
      <c r="K81" s="115">
        <f t="shared" si="25"/>
        <v>0</v>
      </c>
      <c r="L81" s="115">
        <f t="shared" si="21"/>
        <v>2964</v>
      </c>
      <c r="M81" s="115">
        <f t="shared" si="31"/>
        <v>3643</v>
      </c>
      <c r="N81" s="115">
        <f t="shared" si="26"/>
        <v>0</v>
      </c>
      <c r="O81" s="115">
        <f t="shared" si="27"/>
        <v>3528.5714285714289</v>
      </c>
      <c r="P81" s="115">
        <f t="shared" si="28"/>
        <v>39</v>
      </c>
      <c r="Q81" s="115">
        <f t="shared" si="29"/>
        <v>1357</v>
      </c>
      <c r="R81" s="116">
        <f t="shared" si="30"/>
        <v>0.8136151523469668</v>
      </c>
      <c r="S81" s="150">
        <f>元DATA!L72</f>
        <v>0</v>
      </c>
      <c r="U81" s="22"/>
      <c r="W81" t="str">
        <f t="shared" si="22"/>
        <v/>
      </c>
    </row>
    <row r="82" spans="1:23">
      <c r="A82" s="108" t="str">
        <f>IF(元DATA!A73,元DATA!A73,"")</f>
        <v/>
      </c>
      <c r="B82">
        <f>元DATA!B73</f>
        <v>0</v>
      </c>
      <c r="C82">
        <f>元DATA!C73</f>
        <v>0</v>
      </c>
      <c r="D82">
        <f>元DATA!D73</f>
        <v>0</v>
      </c>
      <c r="E82">
        <f>元DATA!E73</f>
        <v>0</v>
      </c>
      <c r="F82">
        <f>元DATA!F73</f>
        <v>0</v>
      </c>
      <c r="G82" s="85">
        <f>元DATA!G73</f>
        <v>0</v>
      </c>
      <c r="H82" s="85">
        <f>元DATA!H73</f>
        <v>0</v>
      </c>
      <c r="I82" s="115">
        <f t="shared" si="23"/>
        <v>0</v>
      </c>
      <c r="J82" s="115">
        <f t="shared" si="24"/>
        <v>0</v>
      </c>
      <c r="K82" s="115">
        <f t="shared" si="25"/>
        <v>0</v>
      </c>
      <c r="L82" s="115">
        <f t="shared" si="21"/>
        <v>2964</v>
      </c>
      <c r="M82" s="115">
        <f t="shared" si="31"/>
        <v>3643</v>
      </c>
      <c r="N82" s="115">
        <f t="shared" si="26"/>
        <v>0</v>
      </c>
      <c r="O82" s="115">
        <f t="shared" si="27"/>
        <v>3528.5714285714289</v>
      </c>
      <c r="P82" s="115">
        <f t="shared" si="28"/>
        <v>39</v>
      </c>
      <c r="Q82" s="115">
        <f t="shared" si="29"/>
        <v>1357</v>
      </c>
      <c r="R82" s="116">
        <f t="shared" si="30"/>
        <v>0.8136151523469668</v>
      </c>
      <c r="S82" s="150">
        <f>元DATA!L73</f>
        <v>0</v>
      </c>
      <c r="U82" s="22"/>
      <c r="W82" t="str">
        <f t="shared" si="22"/>
        <v/>
      </c>
    </row>
    <row r="83" spans="1:23">
      <c r="A83" s="108" t="str">
        <f>IF(元DATA!A74,元DATA!A74,"")</f>
        <v/>
      </c>
      <c r="B83" s="109">
        <f>元DATA!B74</f>
        <v>0</v>
      </c>
      <c r="C83" s="109">
        <f>元DATA!C74</f>
        <v>0</v>
      </c>
      <c r="D83" s="109">
        <f>元DATA!D74</f>
        <v>0</v>
      </c>
      <c r="E83" s="109">
        <f>元DATA!E74</f>
        <v>0</v>
      </c>
      <c r="F83" s="109">
        <f>元DATA!F74</f>
        <v>0</v>
      </c>
      <c r="G83" s="110">
        <f>元DATA!G74</f>
        <v>0</v>
      </c>
      <c r="H83" s="110">
        <f>元DATA!H74</f>
        <v>0</v>
      </c>
      <c r="I83" s="117">
        <f t="shared" si="23"/>
        <v>0</v>
      </c>
      <c r="J83" s="117">
        <f t="shared" si="24"/>
        <v>0</v>
      </c>
      <c r="K83" s="117">
        <f t="shared" si="25"/>
        <v>0</v>
      </c>
      <c r="L83" s="117">
        <f t="shared" si="21"/>
        <v>2964</v>
      </c>
      <c r="M83" s="117">
        <f t="shared" si="31"/>
        <v>3643</v>
      </c>
      <c r="N83" s="117">
        <f t="shared" si="26"/>
        <v>0</v>
      </c>
      <c r="O83" s="117">
        <f t="shared" si="27"/>
        <v>3528.5714285714289</v>
      </c>
      <c r="P83" s="117">
        <f t="shared" si="28"/>
        <v>39</v>
      </c>
      <c r="Q83" s="117">
        <f t="shared" si="29"/>
        <v>1357</v>
      </c>
      <c r="R83" s="118">
        <f t="shared" si="30"/>
        <v>0.8136151523469668</v>
      </c>
      <c r="S83" s="150">
        <f>元DATA!L74</f>
        <v>0</v>
      </c>
      <c r="U83" s="22"/>
      <c r="W83" t="str">
        <f t="shared" si="22"/>
        <v/>
      </c>
    </row>
    <row r="84" spans="1:23">
      <c r="A84" s="108" t="str">
        <f>IF(元DATA!A75,元DATA!A75,"")</f>
        <v/>
      </c>
      <c r="B84">
        <f>元DATA!B75</f>
        <v>0</v>
      </c>
      <c r="C84">
        <f>元DATA!C75</f>
        <v>0</v>
      </c>
      <c r="D84">
        <f>元DATA!D75</f>
        <v>0</v>
      </c>
      <c r="E84">
        <f>元DATA!E75</f>
        <v>0</v>
      </c>
      <c r="F84">
        <f>元DATA!F75</f>
        <v>0</v>
      </c>
      <c r="G84" s="85">
        <f>元DATA!G75</f>
        <v>0</v>
      </c>
      <c r="H84" s="85">
        <f>元DATA!H75</f>
        <v>0</v>
      </c>
      <c r="I84" s="115">
        <f t="shared" si="23"/>
        <v>0</v>
      </c>
      <c r="J84" s="115">
        <f t="shared" si="24"/>
        <v>0</v>
      </c>
      <c r="K84" s="115">
        <f t="shared" si="25"/>
        <v>0</v>
      </c>
      <c r="L84" s="115">
        <f t="shared" si="21"/>
        <v>2964</v>
      </c>
      <c r="M84" s="115">
        <f t="shared" si="31"/>
        <v>3643</v>
      </c>
      <c r="N84" s="115">
        <f t="shared" si="26"/>
        <v>0</v>
      </c>
      <c r="O84" s="115">
        <f t="shared" si="27"/>
        <v>3528.5714285714289</v>
      </c>
      <c r="P84" s="115">
        <f t="shared" si="28"/>
        <v>39</v>
      </c>
      <c r="Q84" s="115">
        <f t="shared" si="29"/>
        <v>1357</v>
      </c>
      <c r="R84" s="116">
        <f t="shared" si="30"/>
        <v>0.8136151523469668</v>
      </c>
      <c r="S84" s="150">
        <f>元DATA!L75</f>
        <v>0</v>
      </c>
      <c r="U84" s="22">
        <v>7</v>
      </c>
      <c r="W84" t="str">
        <f t="shared" si="22"/>
        <v/>
      </c>
    </row>
    <row r="85" spans="1:23">
      <c r="A85" s="108" t="str">
        <f>IF(元DATA!A76,元DATA!A76,"")</f>
        <v/>
      </c>
      <c r="B85">
        <f>元DATA!B76</f>
        <v>0</v>
      </c>
      <c r="C85">
        <f>元DATA!C76</f>
        <v>0</v>
      </c>
      <c r="D85">
        <f>元DATA!D76</f>
        <v>0</v>
      </c>
      <c r="E85">
        <f>元DATA!E76</f>
        <v>0</v>
      </c>
      <c r="F85">
        <f>元DATA!F76</f>
        <v>0</v>
      </c>
      <c r="G85" s="85">
        <f>元DATA!G76</f>
        <v>0</v>
      </c>
      <c r="H85" s="85">
        <f>元DATA!H76</f>
        <v>0</v>
      </c>
      <c r="I85" s="115">
        <f t="shared" si="23"/>
        <v>0</v>
      </c>
      <c r="J85" s="115">
        <f t="shared" si="24"/>
        <v>0</v>
      </c>
      <c r="K85" s="115">
        <f t="shared" si="25"/>
        <v>0</v>
      </c>
      <c r="L85" s="115">
        <f t="shared" si="21"/>
        <v>2964</v>
      </c>
      <c r="M85" s="115">
        <f t="shared" si="31"/>
        <v>3643</v>
      </c>
      <c r="N85" s="115">
        <f t="shared" si="26"/>
        <v>0</v>
      </c>
      <c r="O85" s="115">
        <f t="shared" si="27"/>
        <v>3528.5714285714289</v>
      </c>
      <c r="P85" s="115">
        <f t="shared" si="28"/>
        <v>39</v>
      </c>
      <c r="Q85" s="115">
        <f t="shared" si="29"/>
        <v>1357</v>
      </c>
      <c r="R85" s="116">
        <f t="shared" si="30"/>
        <v>0.8136151523469668</v>
      </c>
      <c r="S85" s="150">
        <f>元DATA!L76</f>
        <v>0</v>
      </c>
      <c r="U85" s="22"/>
      <c r="W85" t="str">
        <f t="shared" si="22"/>
        <v/>
      </c>
    </row>
    <row r="86" spans="1:23">
      <c r="A86" s="108" t="str">
        <f>IF(元DATA!A77,元DATA!A77,"")</f>
        <v/>
      </c>
      <c r="B86">
        <f>元DATA!B77</f>
        <v>0</v>
      </c>
      <c r="C86">
        <f>元DATA!C77</f>
        <v>0</v>
      </c>
      <c r="D86">
        <f>元DATA!D77</f>
        <v>0</v>
      </c>
      <c r="E86">
        <f>元DATA!E77</f>
        <v>0</v>
      </c>
      <c r="F86">
        <f>元DATA!F77</f>
        <v>0</v>
      </c>
      <c r="G86" s="85">
        <f>元DATA!G77</f>
        <v>0</v>
      </c>
      <c r="H86" s="85">
        <f>元DATA!H77</f>
        <v>0</v>
      </c>
      <c r="I86" s="115">
        <f t="shared" si="23"/>
        <v>0</v>
      </c>
      <c r="J86" s="115">
        <f t="shared" si="24"/>
        <v>0</v>
      </c>
      <c r="K86" s="115">
        <f t="shared" si="25"/>
        <v>0</v>
      </c>
      <c r="L86" s="115">
        <f t="shared" si="21"/>
        <v>2964</v>
      </c>
      <c r="M86" s="115">
        <f t="shared" si="31"/>
        <v>3643</v>
      </c>
      <c r="N86" s="115">
        <f t="shared" si="26"/>
        <v>0</v>
      </c>
      <c r="O86" s="115">
        <f t="shared" si="27"/>
        <v>3528.5714285714289</v>
      </c>
      <c r="P86" s="115">
        <f t="shared" si="28"/>
        <v>39</v>
      </c>
      <c r="Q86" s="115">
        <f t="shared" si="29"/>
        <v>1357</v>
      </c>
      <c r="R86" s="116">
        <f t="shared" si="30"/>
        <v>0.8136151523469668</v>
      </c>
      <c r="S86" s="150">
        <f>元DATA!L77</f>
        <v>0</v>
      </c>
      <c r="U86" s="22"/>
      <c r="W86" t="str">
        <f t="shared" si="22"/>
        <v/>
      </c>
    </row>
    <row r="87" spans="1:23">
      <c r="A87" s="108" t="str">
        <f>IF(元DATA!A78,元DATA!A78,"")</f>
        <v/>
      </c>
      <c r="B87">
        <f>元DATA!B78</f>
        <v>0</v>
      </c>
      <c r="C87">
        <f>元DATA!C78</f>
        <v>0</v>
      </c>
      <c r="D87">
        <f>元DATA!D78</f>
        <v>0</v>
      </c>
      <c r="E87">
        <f>元DATA!E78</f>
        <v>0</v>
      </c>
      <c r="F87">
        <f>元DATA!F78</f>
        <v>0</v>
      </c>
      <c r="G87" s="85">
        <f>元DATA!G78</f>
        <v>0</v>
      </c>
      <c r="H87" s="85">
        <f>元DATA!H78</f>
        <v>0</v>
      </c>
      <c r="I87" s="115">
        <f t="shared" si="23"/>
        <v>0</v>
      </c>
      <c r="J87" s="115">
        <f t="shared" si="24"/>
        <v>0</v>
      </c>
      <c r="K87" s="115">
        <f t="shared" si="25"/>
        <v>0</v>
      </c>
      <c r="L87" s="115">
        <f t="shared" si="21"/>
        <v>2964</v>
      </c>
      <c r="M87" s="115">
        <f t="shared" si="31"/>
        <v>3643</v>
      </c>
      <c r="N87" s="115">
        <f t="shared" si="26"/>
        <v>0</v>
      </c>
      <c r="O87" s="115">
        <f t="shared" si="27"/>
        <v>3528.5714285714289</v>
      </c>
      <c r="P87" s="115">
        <f t="shared" si="28"/>
        <v>39</v>
      </c>
      <c r="Q87" s="115">
        <f t="shared" si="29"/>
        <v>1357</v>
      </c>
      <c r="R87" s="116">
        <f t="shared" si="30"/>
        <v>0.8136151523469668</v>
      </c>
      <c r="S87" s="150">
        <f>元DATA!L78</f>
        <v>0</v>
      </c>
      <c r="U87" s="22"/>
      <c r="W87" t="str">
        <f t="shared" si="22"/>
        <v/>
      </c>
    </row>
    <row r="88" spans="1:23">
      <c r="A88" s="108" t="str">
        <f>IF(元DATA!A79,元DATA!A79,"")</f>
        <v/>
      </c>
      <c r="B88">
        <f>元DATA!B79</f>
        <v>0</v>
      </c>
      <c r="C88">
        <f>元DATA!C79</f>
        <v>0</v>
      </c>
      <c r="D88">
        <f>元DATA!D79</f>
        <v>0</v>
      </c>
      <c r="E88">
        <f>元DATA!E79</f>
        <v>0</v>
      </c>
      <c r="F88">
        <f>元DATA!F79</f>
        <v>0</v>
      </c>
      <c r="G88" s="85">
        <f>元DATA!G79</f>
        <v>0</v>
      </c>
      <c r="H88" s="85">
        <f>元DATA!H79</f>
        <v>0</v>
      </c>
      <c r="I88" s="115">
        <f t="shared" si="23"/>
        <v>0</v>
      </c>
      <c r="J88" s="115">
        <f t="shared" si="24"/>
        <v>0</v>
      </c>
      <c r="K88" s="115">
        <f t="shared" si="25"/>
        <v>0</v>
      </c>
      <c r="L88" s="115">
        <f t="shared" si="21"/>
        <v>2964</v>
      </c>
      <c r="M88" s="115">
        <f t="shared" si="31"/>
        <v>3643</v>
      </c>
      <c r="N88" s="115">
        <f t="shared" si="26"/>
        <v>0</v>
      </c>
      <c r="O88" s="115">
        <f t="shared" si="27"/>
        <v>3528.5714285714289</v>
      </c>
      <c r="P88" s="115">
        <f t="shared" si="28"/>
        <v>39</v>
      </c>
      <c r="Q88" s="115">
        <f t="shared" si="29"/>
        <v>1357</v>
      </c>
      <c r="R88" s="116">
        <f t="shared" si="30"/>
        <v>0.8136151523469668</v>
      </c>
      <c r="S88" s="150">
        <f>元DATA!L79</f>
        <v>0</v>
      </c>
      <c r="U88" s="22"/>
      <c r="W88" t="str">
        <f t="shared" si="22"/>
        <v/>
      </c>
    </row>
    <row r="89" spans="1:23">
      <c r="A89" s="108" t="str">
        <f>IF(元DATA!A80,元DATA!A80,"")</f>
        <v/>
      </c>
      <c r="B89">
        <f>元DATA!B80</f>
        <v>0</v>
      </c>
      <c r="C89">
        <f>元DATA!C80</f>
        <v>0</v>
      </c>
      <c r="D89">
        <f>元DATA!D80</f>
        <v>0</v>
      </c>
      <c r="E89">
        <f>元DATA!E80</f>
        <v>0</v>
      </c>
      <c r="F89">
        <f>元DATA!F80</f>
        <v>0</v>
      </c>
      <c r="G89" s="85">
        <f>元DATA!G80</f>
        <v>0</v>
      </c>
      <c r="H89" s="85">
        <f>元DATA!H80</f>
        <v>0</v>
      </c>
      <c r="I89" s="115">
        <f t="shared" si="23"/>
        <v>0</v>
      </c>
      <c r="J89" s="115">
        <f t="shared" si="24"/>
        <v>0</v>
      </c>
      <c r="K89" s="115">
        <f t="shared" si="25"/>
        <v>0</v>
      </c>
      <c r="L89" s="115">
        <f t="shared" si="21"/>
        <v>2964</v>
      </c>
      <c r="M89" s="115">
        <f t="shared" si="31"/>
        <v>3643</v>
      </c>
      <c r="N89" s="115">
        <f t="shared" si="26"/>
        <v>0</v>
      </c>
      <c r="O89" s="115">
        <f t="shared" si="27"/>
        <v>3528.5714285714289</v>
      </c>
      <c r="P89" s="115">
        <f t="shared" si="28"/>
        <v>39</v>
      </c>
      <c r="Q89" s="115">
        <f t="shared" si="29"/>
        <v>1357</v>
      </c>
      <c r="R89" s="116">
        <f t="shared" si="30"/>
        <v>0.8136151523469668</v>
      </c>
      <c r="S89" s="150">
        <f>元DATA!L80</f>
        <v>0</v>
      </c>
      <c r="U89" s="22"/>
      <c r="W89" t="str">
        <f t="shared" si="22"/>
        <v/>
      </c>
    </row>
    <row r="90" spans="1:23">
      <c r="A90" s="108" t="str">
        <f>IF(元DATA!A81,元DATA!A81,"")</f>
        <v/>
      </c>
      <c r="B90">
        <f>元DATA!B81</f>
        <v>0</v>
      </c>
      <c r="C90">
        <f>元DATA!C81</f>
        <v>0</v>
      </c>
      <c r="D90">
        <f>元DATA!D81</f>
        <v>0</v>
      </c>
      <c r="E90">
        <f>元DATA!E81</f>
        <v>0</v>
      </c>
      <c r="F90">
        <f>元DATA!F81</f>
        <v>0</v>
      </c>
      <c r="G90" s="85">
        <f>元DATA!G81</f>
        <v>0</v>
      </c>
      <c r="H90" s="85">
        <f>元DATA!H81</f>
        <v>0</v>
      </c>
      <c r="I90" s="115">
        <f t="shared" si="23"/>
        <v>0</v>
      </c>
      <c r="J90" s="115">
        <f t="shared" si="24"/>
        <v>0</v>
      </c>
      <c r="K90" s="115">
        <f t="shared" si="25"/>
        <v>0</v>
      </c>
      <c r="L90" s="115">
        <f t="shared" si="21"/>
        <v>2964</v>
      </c>
      <c r="M90" s="115">
        <f t="shared" si="31"/>
        <v>3643</v>
      </c>
      <c r="N90" s="115">
        <f t="shared" si="26"/>
        <v>0</v>
      </c>
      <c r="O90" s="115">
        <f t="shared" si="27"/>
        <v>3528.5714285714289</v>
      </c>
      <c r="P90" s="115">
        <f t="shared" si="28"/>
        <v>39</v>
      </c>
      <c r="Q90" s="115">
        <f t="shared" si="29"/>
        <v>1357</v>
      </c>
      <c r="R90" s="116">
        <f t="shared" si="30"/>
        <v>0.8136151523469668</v>
      </c>
      <c r="S90" s="150">
        <f>元DATA!L81</f>
        <v>0</v>
      </c>
      <c r="U90" s="22"/>
      <c r="W90" t="str">
        <f t="shared" si="22"/>
        <v/>
      </c>
    </row>
    <row r="91" spans="1:23">
      <c r="A91" s="108" t="str">
        <f>IF(元DATA!A82,元DATA!A82,"")</f>
        <v/>
      </c>
      <c r="B91">
        <f>元DATA!B82</f>
        <v>0</v>
      </c>
      <c r="C91">
        <f>元DATA!C82</f>
        <v>0</v>
      </c>
      <c r="D91">
        <f>元DATA!D82</f>
        <v>0</v>
      </c>
      <c r="E91">
        <f>元DATA!E82</f>
        <v>0</v>
      </c>
      <c r="F91">
        <f>元DATA!F82</f>
        <v>0</v>
      </c>
      <c r="G91" s="85">
        <f>元DATA!G82</f>
        <v>0</v>
      </c>
      <c r="H91" s="85">
        <f>元DATA!H82</f>
        <v>0</v>
      </c>
      <c r="I91" s="115">
        <f t="shared" si="23"/>
        <v>0</v>
      </c>
      <c r="J91" s="115">
        <f t="shared" si="24"/>
        <v>0</v>
      </c>
      <c r="K91" s="115">
        <f t="shared" si="25"/>
        <v>0</v>
      </c>
      <c r="L91" s="115">
        <f t="shared" si="21"/>
        <v>2964</v>
      </c>
      <c r="M91" s="115">
        <f t="shared" si="31"/>
        <v>3643</v>
      </c>
      <c r="N91" s="115">
        <f t="shared" si="26"/>
        <v>0</v>
      </c>
      <c r="O91" s="115">
        <f t="shared" si="27"/>
        <v>3528.5714285714289</v>
      </c>
      <c r="P91" s="115">
        <f t="shared" si="28"/>
        <v>39</v>
      </c>
      <c r="Q91" s="115">
        <f t="shared" si="29"/>
        <v>1357</v>
      </c>
      <c r="R91" s="116">
        <f t="shared" si="30"/>
        <v>0.8136151523469668</v>
      </c>
      <c r="S91" s="150">
        <f>元DATA!L82</f>
        <v>0</v>
      </c>
      <c r="U91" s="22"/>
      <c r="W91" t="str">
        <f t="shared" si="22"/>
        <v/>
      </c>
    </row>
    <row r="92" spans="1:23">
      <c r="A92" s="108" t="str">
        <f>IF(元DATA!A83,元DATA!A83,"")</f>
        <v/>
      </c>
      <c r="B92">
        <f>元DATA!B83</f>
        <v>0</v>
      </c>
      <c r="C92">
        <f>元DATA!C83</f>
        <v>0</v>
      </c>
      <c r="D92">
        <f>元DATA!D83</f>
        <v>0</v>
      </c>
      <c r="E92">
        <f>元DATA!E83</f>
        <v>0</v>
      </c>
      <c r="F92">
        <f>元DATA!F83</f>
        <v>0</v>
      </c>
      <c r="G92" s="85">
        <f>元DATA!G83</f>
        <v>0</v>
      </c>
      <c r="H92" s="85">
        <f>元DATA!H83</f>
        <v>0</v>
      </c>
      <c r="I92" s="115">
        <f t="shared" si="23"/>
        <v>0</v>
      </c>
      <c r="J92" s="115">
        <f t="shared" si="24"/>
        <v>0</v>
      </c>
      <c r="K92" s="115">
        <f t="shared" si="25"/>
        <v>0</v>
      </c>
      <c r="L92" s="115">
        <f t="shared" si="21"/>
        <v>2964</v>
      </c>
      <c r="M92" s="115">
        <f t="shared" si="31"/>
        <v>3643</v>
      </c>
      <c r="N92" s="115">
        <f t="shared" si="26"/>
        <v>0</v>
      </c>
      <c r="O92" s="115">
        <f t="shared" si="27"/>
        <v>3528.5714285714289</v>
      </c>
      <c r="P92" s="115">
        <f t="shared" si="28"/>
        <v>39</v>
      </c>
      <c r="Q92" s="115">
        <f t="shared" si="29"/>
        <v>1357</v>
      </c>
      <c r="R92" s="116">
        <f t="shared" si="30"/>
        <v>0.8136151523469668</v>
      </c>
      <c r="S92" s="150">
        <f>元DATA!L83</f>
        <v>0</v>
      </c>
      <c r="U92" s="22"/>
      <c r="W92" t="str">
        <f t="shared" si="22"/>
        <v/>
      </c>
    </row>
    <row r="93" spans="1:23">
      <c r="A93" s="108" t="str">
        <f>IF(元DATA!A84,元DATA!A84,"")</f>
        <v/>
      </c>
      <c r="B93">
        <f>元DATA!B84</f>
        <v>0</v>
      </c>
      <c r="C93">
        <f>元DATA!C84</f>
        <v>0</v>
      </c>
      <c r="D93">
        <f>元DATA!D84</f>
        <v>0</v>
      </c>
      <c r="E93">
        <f>元DATA!E84</f>
        <v>0</v>
      </c>
      <c r="F93">
        <f>元DATA!F84</f>
        <v>0</v>
      </c>
      <c r="G93" s="85">
        <f>元DATA!G84</f>
        <v>0</v>
      </c>
      <c r="H93" s="85">
        <f>元DATA!H84</f>
        <v>0</v>
      </c>
      <c r="I93" s="115">
        <f t="shared" si="23"/>
        <v>0</v>
      </c>
      <c r="J93" s="115">
        <f t="shared" si="24"/>
        <v>0</v>
      </c>
      <c r="K93" s="115">
        <f t="shared" si="25"/>
        <v>0</v>
      </c>
      <c r="L93" s="115">
        <f t="shared" si="21"/>
        <v>2964</v>
      </c>
      <c r="M93" s="115">
        <f t="shared" si="31"/>
        <v>3643</v>
      </c>
      <c r="N93" s="115">
        <f t="shared" si="26"/>
        <v>0</v>
      </c>
      <c r="O93" s="115">
        <f t="shared" si="27"/>
        <v>3528.5714285714289</v>
      </c>
      <c r="P93" s="115">
        <f t="shared" si="28"/>
        <v>39</v>
      </c>
      <c r="Q93" s="115">
        <f t="shared" si="29"/>
        <v>1357</v>
      </c>
      <c r="R93" s="116">
        <f t="shared" si="30"/>
        <v>0.8136151523469668</v>
      </c>
      <c r="S93" s="150">
        <f>元DATA!L84</f>
        <v>0</v>
      </c>
      <c r="U93" s="22"/>
      <c r="W93" t="str">
        <f t="shared" si="22"/>
        <v/>
      </c>
    </row>
    <row r="94" spans="1:23">
      <c r="A94" s="108" t="str">
        <f>IF(元DATA!A85,元DATA!A85,"")</f>
        <v/>
      </c>
      <c r="B94">
        <f>元DATA!B85</f>
        <v>0</v>
      </c>
      <c r="C94">
        <f>元DATA!C85</f>
        <v>0</v>
      </c>
      <c r="D94">
        <f>元DATA!D85</f>
        <v>0</v>
      </c>
      <c r="E94">
        <f>元DATA!E85</f>
        <v>0</v>
      </c>
      <c r="F94">
        <f>元DATA!F85</f>
        <v>0</v>
      </c>
      <c r="G94" s="85">
        <f>元DATA!G85</f>
        <v>0</v>
      </c>
      <c r="H94" s="85">
        <f>元DATA!H85</f>
        <v>0</v>
      </c>
      <c r="I94" s="115">
        <f t="shared" si="23"/>
        <v>0</v>
      </c>
      <c r="J94" s="115">
        <f t="shared" si="24"/>
        <v>0</v>
      </c>
      <c r="K94" s="115">
        <f t="shared" si="25"/>
        <v>0</v>
      </c>
      <c r="L94" s="115">
        <f t="shared" ref="L94:L157" si="32">L93+I94</f>
        <v>2964</v>
      </c>
      <c r="M94" s="115">
        <f t="shared" si="31"/>
        <v>3643</v>
      </c>
      <c r="N94" s="115">
        <f t="shared" si="26"/>
        <v>0</v>
      </c>
      <c r="O94" s="115">
        <f t="shared" si="27"/>
        <v>3528.5714285714289</v>
      </c>
      <c r="P94" s="115">
        <f t="shared" si="28"/>
        <v>39</v>
      </c>
      <c r="Q94" s="115">
        <f t="shared" si="29"/>
        <v>1357</v>
      </c>
      <c r="R94" s="116">
        <f t="shared" si="30"/>
        <v>0.8136151523469668</v>
      </c>
      <c r="S94" s="150">
        <f>元DATA!L85</f>
        <v>0</v>
      </c>
      <c r="U94" s="22"/>
      <c r="W94" t="str">
        <f t="shared" si="22"/>
        <v/>
      </c>
    </row>
    <row r="95" spans="1:23">
      <c r="A95" s="108" t="str">
        <f>IF(元DATA!A86,元DATA!A86,"")</f>
        <v/>
      </c>
      <c r="B95" s="109">
        <f>元DATA!B86</f>
        <v>0</v>
      </c>
      <c r="C95" s="109">
        <f>元DATA!C86</f>
        <v>0</v>
      </c>
      <c r="D95" s="109">
        <f>元DATA!D86</f>
        <v>0</v>
      </c>
      <c r="E95" s="109">
        <f>元DATA!E86</f>
        <v>0</v>
      </c>
      <c r="F95" s="109">
        <f>元DATA!F86</f>
        <v>0</v>
      </c>
      <c r="G95" s="110">
        <f>元DATA!G86</f>
        <v>0</v>
      </c>
      <c r="H95" s="110">
        <f>元DATA!H86</f>
        <v>0</v>
      </c>
      <c r="I95" s="117">
        <f t="shared" si="23"/>
        <v>0</v>
      </c>
      <c r="J95" s="117">
        <f t="shared" si="24"/>
        <v>0</v>
      </c>
      <c r="K95" s="117">
        <f t="shared" si="25"/>
        <v>0</v>
      </c>
      <c r="L95" s="117">
        <f t="shared" si="32"/>
        <v>2964</v>
      </c>
      <c r="M95" s="117">
        <f t="shared" si="31"/>
        <v>3643</v>
      </c>
      <c r="N95" s="117">
        <f t="shared" si="26"/>
        <v>0</v>
      </c>
      <c r="O95" s="117">
        <f t="shared" si="27"/>
        <v>3528.5714285714289</v>
      </c>
      <c r="P95" s="117">
        <f t="shared" si="28"/>
        <v>39</v>
      </c>
      <c r="Q95" s="117">
        <f t="shared" si="29"/>
        <v>1357</v>
      </c>
      <c r="R95" s="118">
        <f t="shared" si="30"/>
        <v>0.8136151523469668</v>
      </c>
      <c r="S95" s="150">
        <f>元DATA!L86</f>
        <v>0</v>
      </c>
      <c r="U95" s="22"/>
      <c r="W95" t="str">
        <f t="shared" si="22"/>
        <v/>
      </c>
    </row>
    <row r="96" spans="1:23">
      <c r="A96" s="108" t="str">
        <f>IF(元DATA!A87,元DATA!A87,"")</f>
        <v/>
      </c>
      <c r="B96">
        <f>元DATA!B87</f>
        <v>0</v>
      </c>
      <c r="C96">
        <f>元DATA!C87</f>
        <v>0</v>
      </c>
      <c r="D96">
        <f>元DATA!D87</f>
        <v>0</v>
      </c>
      <c r="E96">
        <f>元DATA!E87</f>
        <v>0</v>
      </c>
      <c r="F96">
        <f>元DATA!F87</f>
        <v>0</v>
      </c>
      <c r="G96" s="85">
        <f>元DATA!G87</f>
        <v>0</v>
      </c>
      <c r="H96" s="85">
        <f>元DATA!H87</f>
        <v>0</v>
      </c>
      <c r="I96" s="115">
        <f t="shared" si="23"/>
        <v>0</v>
      </c>
      <c r="J96" s="115">
        <f t="shared" si="24"/>
        <v>0</v>
      </c>
      <c r="K96" s="115">
        <f t="shared" si="25"/>
        <v>0</v>
      </c>
      <c r="L96" s="115">
        <f t="shared" si="32"/>
        <v>2964</v>
      </c>
      <c r="M96" s="115">
        <f t="shared" si="31"/>
        <v>3643</v>
      </c>
      <c r="N96" s="115">
        <f t="shared" si="26"/>
        <v>0</v>
      </c>
      <c r="O96" s="115">
        <f t="shared" si="27"/>
        <v>3528.5714285714289</v>
      </c>
      <c r="P96" s="115">
        <f t="shared" si="28"/>
        <v>39</v>
      </c>
      <c r="Q96" s="115">
        <f t="shared" si="29"/>
        <v>1357</v>
      </c>
      <c r="R96" s="116">
        <f t="shared" si="30"/>
        <v>0.8136151523469668</v>
      </c>
      <c r="S96" s="150">
        <f>元DATA!L87</f>
        <v>0</v>
      </c>
      <c r="U96" s="22">
        <v>8</v>
      </c>
      <c r="W96" t="str">
        <f t="shared" si="22"/>
        <v/>
      </c>
    </row>
    <row r="97" spans="1:23">
      <c r="A97" s="108" t="str">
        <f>IF(元DATA!A88,元DATA!A88,"")</f>
        <v/>
      </c>
      <c r="B97">
        <f>元DATA!B88</f>
        <v>0</v>
      </c>
      <c r="C97">
        <f>元DATA!C88</f>
        <v>0</v>
      </c>
      <c r="D97">
        <f>元DATA!D88</f>
        <v>0</v>
      </c>
      <c r="E97">
        <f>元DATA!E88</f>
        <v>0</v>
      </c>
      <c r="F97">
        <f>元DATA!F88</f>
        <v>0</v>
      </c>
      <c r="G97" s="85">
        <f>元DATA!G88</f>
        <v>0</v>
      </c>
      <c r="H97" s="85">
        <f>元DATA!H88</f>
        <v>0</v>
      </c>
      <c r="I97" s="115">
        <f t="shared" si="23"/>
        <v>0</v>
      </c>
      <c r="J97" s="115">
        <f t="shared" si="24"/>
        <v>0</v>
      </c>
      <c r="K97" s="115">
        <f t="shared" si="25"/>
        <v>0</v>
      </c>
      <c r="L97" s="115">
        <f t="shared" si="32"/>
        <v>2964</v>
      </c>
      <c r="M97" s="115">
        <f t="shared" si="31"/>
        <v>3643</v>
      </c>
      <c r="N97" s="115">
        <f t="shared" si="26"/>
        <v>0</v>
      </c>
      <c r="O97" s="115">
        <f t="shared" si="27"/>
        <v>3528.5714285714289</v>
      </c>
      <c r="P97" s="115">
        <f t="shared" si="28"/>
        <v>39</v>
      </c>
      <c r="Q97" s="115">
        <f t="shared" si="29"/>
        <v>1357</v>
      </c>
      <c r="R97" s="116">
        <f t="shared" si="30"/>
        <v>0.8136151523469668</v>
      </c>
      <c r="S97" s="150">
        <f>元DATA!L88</f>
        <v>0</v>
      </c>
      <c r="U97" s="22"/>
      <c r="W97" t="str">
        <f t="shared" si="22"/>
        <v/>
      </c>
    </row>
    <row r="98" spans="1:23">
      <c r="A98" s="108" t="str">
        <f>IF(元DATA!A89,元DATA!A89,"")</f>
        <v/>
      </c>
      <c r="B98">
        <f>元DATA!B89</f>
        <v>0</v>
      </c>
      <c r="C98">
        <f>元DATA!C89</f>
        <v>0</v>
      </c>
      <c r="D98">
        <f>元DATA!D89</f>
        <v>0</v>
      </c>
      <c r="E98">
        <f>元DATA!E89</f>
        <v>0</v>
      </c>
      <c r="F98">
        <f>元DATA!F89</f>
        <v>0</v>
      </c>
      <c r="G98" s="85">
        <f>元DATA!G89</f>
        <v>0</v>
      </c>
      <c r="H98" s="85">
        <f>元DATA!H89</f>
        <v>0</v>
      </c>
      <c r="I98" s="115">
        <f t="shared" si="23"/>
        <v>0</v>
      </c>
      <c r="J98" s="115">
        <f t="shared" si="24"/>
        <v>0</v>
      </c>
      <c r="K98" s="115">
        <f t="shared" si="25"/>
        <v>0</v>
      </c>
      <c r="L98" s="115">
        <f t="shared" si="32"/>
        <v>2964</v>
      </c>
      <c r="M98" s="115">
        <f t="shared" si="31"/>
        <v>3643</v>
      </c>
      <c r="N98" s="115">
        <f t="shared" si="26"/>
        <v>0</v>
      </c>
      <c r="O98" s="115">
        <f t="shared" si="27"/>
        <v>3528.5714285714289</v>
      </c>
      <c r="P98" s="115">
        <f t="shared" si="28"/>
        <v>39</v>
      </c>
      <c r="Q98" s="115">
        <f t="shared" si="29"/>
        <v>1357</v>
      </c>
      <c r="R98" s="116">
        <f t="shared" si="30"/>
        <v>0.8136151523469668</v>
      </c>
      <c r="S98" s="150">
        <f>元DATA!L89</f>
        <v>0</v>
      </c>
      <c r="U98" s="22"/>
      <c r="W98" t="str">
        <f t="shared" si="22"/>
        <v/>
      </c>
    </row>
    <row r="99" spans="1:23">
      <c r="A99" s="108" t="str">
        <f>IF(元DATA!A90,元DATA!A90,"")</f>
        <v/>
      </c>
      <c r="B99">
        <f>元DATA!B90</f>
        <v>0</v>
      </c>
      <c r="C99">
        <f>元DATA!C90</f>
        <v>0</v>
      </c>
      <c r="D99">
        <f>元DATA!D90</f>
        <v>0</v>
      </c>
      <c r="E99">
        <f>元DATA!E90</f>
        <v>0</v>
      </c>
      <c r="F99">
        <f>元DATA!F90</f>
        <v>0</v>
      </c>
      <c r="G99" s="85">
        <f>元DATA!G90</f>
        <v>0</v>
      </c>
      <c r="H99" s="85">
        <f>元DATA!H90</f>
        <v>0</v>
      </c>
      <c r="I99" s="115">
        <f t="shared" si="23"/>
        <v>0</v>
      </c>
      <c r="J99" s="115">
        <f t="shared" si="24"/>
        <v>0</v>
      </c>
      <c r="K99" s="115">
        <f t="shared" si="25"/>
        <v>0</v>
      </c>
      <c r="L99" s="115">
        <f t="shared" si="32"/>
        <v>2964</v>
      </c>
      <c r="M99" s="115">
        <f t="shared" si="31"/>
        <v>3643</v>
      </c>
      <c r="N99" s="115">
        <f t="shared" si="26"/>
        <v>0</v>
      </c>
      <c r="O99" s="115">
        <f t="shared" si="27"/>
        <v>3528.5714285714289</v>
      </c>
      <c r="P99" s="115">
        <f t="shared" si="28"/>
        <v>39</v>
      </c>
      <c r="Q99" s="115">
        <f t="shared" si="29"/>
        <v>1357</v>
      </c>
      <c r="R99" s="116">
        <f t="shared" si="30"/>
        <v>0.8136151523469668</v>
      </c>
      <c r="S99" s="150">
        <f>元DATA!L90</f>
        <v>0</v>
      </c>
      <c r="U99" s="22"/>
      <c r="W99" t="str">
        <f t="shared" si="22"/>
        <v/>
      </c>
    </row>
    <row r="100" spans="1:23">
      <c r="A100" s="108" t="str">
        <f>IF(元DATA!A91,元DATA!A91,"")</f>
        <v/>
      </c>
      <c r="B100">
        <f>元DATA!B91</f>
        <v>0</v>
      </c>
      <c r="C100">
        <f>元DATA!C91</f>
        <v>0</v>
      </c>
      <c r="D100">
        <f>元DATA!D91</f>
        <v>0</v>
      </c>
      <c r="E100">
        <f>元DATA!E91</f>
        <v>0</v>
      </c>
      <c r="F100">
        <f>元DATA!F91</f>
        <v>0</v>
      </c>
      <c r="G100" s="85">
        <f>元DATA!G91</f>
        <v>0</v>
      </c>
      <c r="H100" s="85">
        <f>元DATA!H91</f>
        <v>0</v>
      </c>
      <c r="I100" s="115">
        <f t="shared" si="23"/>
        <v>0</v>
      </c>
      <c r="J100" s="115">
        <f t="shared" si="24"/>
        <v>0</v>
      </c>
      <c r="K100" s="115">
        <f t="shared" si="25"/>
        <v>0</v>
      </c>
      <c r="L100" s="115">
        <f t="shared" si="32"/>
        <v>2964</v>
      </c>
      <c r="M100" s="115">
        <f t="shared" si="31"/>
        <v>3643</v>
      </c>
      <c r="N100" s="115">
        <f t="shared" si="26"/>
        <v>0</v>
      </c>
      <c r="O100" s="115">
        <f t="shared" si="27"/>
        <v>3528.5714285714289</v>
      </c>
      <c r="P100" s="115">
        <f t="shared" si="28"/>
        <v>39</v>
      </c>
      <c r="Q100" s="115">
        <f t="shared" si="29"/>
        <v>1357</v>
      </c>
      <c r="R100" s="116">
        <f t="shared" si="30"/>
        <v>0.8136151523469668</v>
      </c>
      <c r="S100" s="150">
        <f>元DATA!L91</f>
        <v>0</v>
      </c>
      <c r="U100" s="22"/>
      <c r="W100" t="str">
        <f t="shared" si="22"/>
        <v/>
      </c>
    </row>
    <row r="101" spans="1:23">
      <c r="A101" s="108" t="str">
        <f>IF(元DATA!A92,元DATA!A92,"")</f>
        <v/>
      </c>
      <c r="B101">
        <f>元DATA!B92</f>
        <v>0</v>
      </c>
      <c r="C101">
        <f>元DATA!C92</f>
        <v>0</v>
      </c>
      <c r="D101">
        <f>元DATA!D92</f>
        <v>0</v>
      </c>
      <c r="E101">
        <f>元DATA!E92</f>
        <v>0</v>
      </c>
      <c r="F101">
        <f>元DATA!F92</f>
        <v>0</v>
      </c>
      <c r="G101" s="85">
        <f>元DATA!G92</f>
        <v>0</v>
      </c>
      <c r="H101" s="85">
        <f>元DATA!H92</f>
        <v>0</v>
      </c>
      <c r="I101" s="115">
        <f t="shared" si="23"/>
        <v>0</v>
      </c>
      <c r="J101" s="115">
        <f t="shared" si="24"/>
        <v>0</v>
      </c>
      <c r="K101" s="115">
        <f t="shared" si="25"/>
        <v>0</v>
      </c>
      <c r="L101" s="115">
        <f t="shared" si="32"/>
        <v>2964</v>
      </c>
      <c r="M101" s="115">
        <f t="shared" si="31"/>
        <v>3643</v>
      </c>
      <c r="N101" s="115">
        <f t="shared" si="26"/>
        <v>0</v>
      </c>
      <c r="O101" s="115">
        <f t="shared" si="27"/>
        <v>3528.5714285714289</v>
      </c>
      <c r="P101" s="115">
        <f t="shared" si="28"/>
        <v>39</v>
      </c>
      <c r="Q101" s="115">
        <f t="shared" si="29"/>
        <v>1357</v>
      </c>
      <c r="R101" s="116">
        <f t="shared" si="30"/>
        <v>0.8136151523469668</v>
      </c>
      <c r="S101" s="150">
        <f>元DATA!L92</f>
        <v>0</v>
      </c>
      <c r="U101" s="22"/>
      <c r="W101" t="str">
        <f t="shared" si="22"/>
        <v/>
      </c>
    </row>
    <row r="102" spans="1:23">
      <c r="A102" s="108" t="str">
        <f>IF(元DATA!A93,元DATA!A93,"")</f>
        <v/>
      </c>
      <c r="B102">
        <f>元DATA!B93</f>
        <v>0</v>
      </c>
      <c r="C102">
        <f>元DATA!C93</f>
        <v>0</v>
      </c>
      <c r="D102">
        <f>元DATA!D93</f>
        <v>0</v>
      </c>
      <c r="E102">
        <f>元DATA!E93</f>
        <v>0</v>
      </c>
      <c r="F102">
        <f>元DATA!F93</f>
        <v>0</v>
      </c>
      <c r="G102" s="85">
        <f>元DATA!G93</f>
        <v>0</v>
      </c>
      <c r="H102" s="85">
        <f>元DATA!H93</f>
        <v>0</v>
      </c>
      <c r="I102" s="115">
        <f t="shared" si="23"/>
        <v>0</v>
      </c>
      <c r="J102" s="115">
        <f t="shared" si="24"/>
        <v>0</v>
      </c>
      <c r="K102" s="115">
        <f t="shared" si="25"/>
        <v>0</v>
      </c>
      <c r="L102" s="115">
        <f t="shared" si="32"/>
        <v>2964</v>
      </c>
      <c r="M102" s="115">
        <f t="shared" si="31"/>
        <v>3643</v>
      </c>
      <c r="N102" s="115">
        <f t="shared" si="26"/>
        <v>0</v>
      </c>
      <c r="O102" s="115">
        <f t="shared" si="27"/>
        <v>3528.5714285714289</v>
      </c>
      <c r="P102" s="115">
        <f t="shared" si="28"/>
        <v>39</v>
      </c>
      <c r="Q102" s="115">
        <f t="shared" si="29"/>
        <v>1357</v>
      </c>
      <c r="R102" s="116">
        <f t="shared" si="30"/>
        <v>0.8136151523469668</v>
      </c>
      <c r="S102" s="150">
        <f>元DATA!L93</f>
        <v>0</v>
      </c>
      <c r="U102" s="22"/>
      <c r="W102" t="str">
        <f t="shared" si="22"/>
        <v/>
      </c>
    </row>
    <row r="103" spans="1:23">
      <c r="A103" s="108" t="str">
        <f>IF(元DATA!A94,元DATA!A94,"")</f>
        <v/>
      </c>
      <c r="B103">
        <f>元DATA!B94</f>
        <v>0</v>
      </c>
      <c r="C103">
        <f>元DATA!C94</f>
        <v>0</v>
      </c>
      <c r="D103">
        <f>元DATA!D94</f>
        <v>0</v>
      </c>
      <c r="E103">
        <f>元DATA!E94</f>
        <v>0</v>
      </c>
      <c r="F103">
        <f>元DATA!F94</f>
        <v>0</v>
      </c>
      <c r="G103" s="85">
        <f>元DATA!G94</f>
        <v>0</v>
      </c>
      <c r="H103" s="85">
        <f>元DATA!H94</f>
        <v>0</v>
      </c>
      <c r="I103" s="115">
        <f t="shared" si="23"/>
        <v>0</v>
      </c>
      <c r="J103" s="115">
        <f t="shared" si="24"/>
        <v>0</v>
      </c>
      <c r="K103" s="115">
        <f t="shared" si="25"/>
        <v>0</v>
      </c>
      <c r="L103" s="115">
        <f t="shared" si="32"/>
        <v>2964</v>
      </c>
      <c r="M103" s="115">
        <f t="shared" si="31"/>
        <v>3643</v>
      </c>
      <c r="N103" s="115">
        <f t="shared" si="26"/>
        <v>0</v>
      </c>
      <c r="O103" s="115">
        <f t="shared" si="27"/>
        <v>3528.5714285714289</v>
      </c>
      <c r="P103" s="115">
        <f t="shared" si="28"/>
        <v>39</v>
      </c>
      <c r="Q103" s="115">
        <f t="shared" si="29"/>
        <v>1357</v>
      </c>
      <c r="R103" s="116">
        <f t="shared" si="30"/>
        <v>0.8136151523469668</v>
      </c>
      <c r="S103" s="150">
        <f>元DATA!L94</f>
        <v>0</v>
      </c>
      <c r="U103" s="22"/>
      <c r="W103" t="str">
        <f t="shared" si="22"/>
        <v/>
      </c>
    </row>
    <row r="104" spans="1:23">
      <c r="A104" s="108" t="str">
        <f>IF(元DATA!A95,元DATA!A95,"")</f>
        <v/>
      </c>
      <c r="B104">
        <f>元DATA!B95</f>
        <v>0</v>
      </c>
      <c r="C104">
        <f>元DATA!C95</f>
        <v>0</v>
      </c>
      <c r="D104">
        <f>元DATA!D95</f>
        <v>0</v>
      </c>
      <c r="E104">
        <f>元DATA!E95</f>
        <v>0</v>
      </c>
      <c r="F104">
        <f>元DATA!F95</f>
        <v>0</v>
      </c>
      <c r="G104" s="85">
        <f>元DATA!G95</f>
        <v>0</v>
      </c>
      <c r="H104" s="85">
        <f>元DATA!H95</f>
        <v>0</v>
      </c>
      <c r="I104" s="115">
        <f t="shared" si="23"/>
        <v>0</v>
      </c>
      <c r="J104" s="115">
        <f t="shared" si="24"/>
        <v>0</v>
      </c>
      <c r="K104" s="115">
        <f t="shared" si="25"/>
        <v>0</v>
      </c>
      <c r="L104" s="115">
        <f t="shared" si="32"/>
        <v>2964</v>
      </c>
      <c r="M104" s="115">
        <f t="shared" si="31"/>
        <v>3643</v>
      </c>
      <c r="N104" s="115">
        <f t="shared" si="26"/>
        <v>0</v>
      </c>
      <c r="O104" s="115">
        <f t="shared" si="27"/>
        <v>3528.5714285714289</v>
      </c>
      <c r="P104" s="115">
        <f t="shared" si="28"/>
        <v>39</v>
      </c>
      <c r="Q104" s="115">
        <f t="shared" si="29"/>
        <v>1357</v>
      </c>
      <c r="R104" s="116">
        <f t="shared" si="30"/>
        <v>0.8136151523469668</v>
      </c>
      <c r="S104" s="150">
        <f>元DATA!L95</f>
        <v>0</v>
      </c>
      <c r="U104" s="22"/>
      <c r="W104" t="str">
        <f t="shared" si="22"/>
        <v/>
      </c>
    </row>
    <row r="105" spans="1:23">
      <c r="A105" s="108" t="str">
        <f>IF(元DATA!A96,元DATA!A96,"")</f>
        <v/>
      </c>
      <c r="B105">
        <f>元DATA!B96</f>
        <v>0</v>
      </c>
      <c r="C105">
        <f>元DATA!C96</f>
        <v>0</v>
      </c>
      <c r="D105">
        <f>元DATA!D96</f>
        <v>0</v>
      </c>
      <c r="E105">
        <f>元DATA!E96</f>
        <v>0</v>
      </c>
      <c r="F105">
        <f>元DATA!F96</f>
        <v>0</v>
      </c>
      <c r="G105" s="85">
        <f>元DATA!G96</f>
        <v>0</v>
      </c>
      <c r="H105" s="85">
        <f>元DATA!H96</f>
        <v>0</v>
      </c>
      <c r="I105" s="115">
        <f t="shared" si="23"/>
        <v>0</v>
      </c>
      <c r="J105" s="115">
        <f t="shared" si="24"/>
        <v>0</v>
      </c>
      <c r="K105" s="115">
        <f t="shared" si="25"/>
        <v>0</v>
      </c>
      <c r="L105" s="115">
        <f t="shared" si="32"/>
        <v>2964</v>
      </c>
      <c r="M105" s="115">
        <f t="shared" si="31"/>
        <v>3643</v>
      </c>
      <c r="N105" s="115">
        <f t="shared" si="26"/>
        <v>0</v>
      </c>
      <c r="O105" s="115">
        <f t="shared" si="27"/>
        <v>3528.5714285714289</v>
      </c>
      <c r="P105" s="115">
        <f t="shared" si="28"/>
        <v>39</v>
      </c>
      <c r="Q105" s="115">
        <f t="shared" si="29"/>
        <v>1357</v>
      </c>
      <c r="R105" s="116">
        <f t="shared" si="30"/>
        <v>0.8136151523469668</v>
      </c>
      <c r="S105" s="150">
        <f>元DATA!L96</f>
        <v>0</v>
      </c>
      <c r="U105" s="22"/>
      <c r="W105" t="str">
        <f t="shared" si="22"/>
        <v/>
      </c>
    </row>
    <row r="106" spans="1:23">
      <c r="A106" s="108" t="str">
        <f>IF(元DATA!A97,元DATA!A97,"")</f>
        <v/>
      </c>
      <c r="B106">
        <f>元DATA!B97</f>
        <v>0</v>
      </c>
      <c r="C106">
        <f>元DATA!C97</f>
        <v>0</v>
      </c>
      <c r="D106">
        <f>元DATA!D97</f>
        <v>0</v>
      </c>
      <c r="E106">
        <f>元DATA!E97</f>
        <v>0</v>
      </c>
      <c r="F106">
        <f>元DATA!F97</f>
        <v>0</v>
      </c>
      <c r="G106" s="85">
        <f>元DATA!G97</f>
        <v>0</v>
      </c>
      <c r="H106" s="85">
        <f>元DATA!H97</f>
        <v>0</v>
      </c>
      <c r="I106" s="115">
        <f t="shared" si="23"/>
        <v>0</v>
      </c>
      <c r="J106" s="115">
        <f t="shared" si="24"/>
        <v>0</v>
      </c>
      <c r="K106" s="115">
        <f t="shared" si="25"/>
        <v>0</v>
      </c>
      <c r="L106" s="115">
        <f t="shared" si="32"/>
        <v>2964</v>
      </c>
      <c r="M106" s="115">
        <f t="shared" si="31"/>
        <v>3643</v>
      </c>
      <c r="N106" s="115">
        <f t="shared" si="26"/>
        <v>0</v>
      </c>
      <c r="O106" s="115">
        <f t="shared" si="27"/>
        <v>3528.5714285714289</v>
      </c>
      <c r="P106" s="115">
        <f t="shared" si="28"/>
        <v>39</v>
      </c>
      <c r="Q106" s="115">
        <f t="shared" si="29"/>
        <v>1357</v>
      </c>
      <c r="R106" s="116">
        <f t="shared" si="30"/>
        <v>0.8136151523469668</v>
      </c>
      <c r="S106" s="150">
        <f>元DATA!L97</f>
        <v>0</v>
      </c>
      <c r="U106" s="22"/>
      <c r="W106" t="str">
        <f t="shared" si="22"/>
        <v/>
      </c>
    </row>
    <row r="107" spans="1:23">
      <c r="A107" s="108" t="str">
        <f>IF(元DATA!A98,元DATA!A98,"")</f>
        <v/>
      </c>
      <c r="B107" s="109">
        <f>元DATA!B98</f>
        <v>0</v>
      </c>
      <c r="C107" s="109">
        <f>元DATA!C98</f>
        <v>0</v>
      </c>
      <c r="D107" s="109">
        <f>元DATA!D98</f>
        <v>0</v>
      </c>
      <c r="E107" s="109">
        <f>元DATA!E98</f>
        <v>0</v>
      </c>
      <c r="F107" s="109">
        <f>元DATA!F98</f>
        <v>0</v>
      </c>
      <c r="G107" s="110">
        <f>元DATA!G98</f>
        <v>0</v>
      </c>
      <c r="H107" s="110">
        <f>元DATA!H98</f>
        <v>0</v>
      </c>
      <c r="I107" s="117">
        <f t="shared" si="23"/>
        <v>0</v>
      </c>
      <c r="J107" s="117">
        <f t="shared" si="24"/>
        <v>0</v>
      </c>
      <c r="K107" s="117">
        <f t="shared" si="25"/>
        <v>0</v>
      </c>
      <c r="L107" s="117">
        <f t="shared" si="32"/>
        <v>2964</v>
      </c>
      <c r="M107" s="117">
        <f t="shared" si="31"/>
        <v>3643</v>
      </c>
      <c r="N107" s="117">
        <f t="shared" si="26"/>
        <v>0</v>
      </c>
      <c r="O107" s="117">
        <f t="shared" si="27"/>
        <v>3528.5714285714289</v>
      </c>
      <c r="P107" s="117">
        <f t="shared" si="28"/>
        <v>39</v>
      </c>
      <c r="Q107" s="117">
        <f t="shared" si="29"/>
        <v>1357</v>
      </c>
      <c r="R107" s="118">
        <f t="shared" si="30"/>
        <v>0.8136151523469668</v>
      </c>
      <c r="S107" s="150">
        <f>元DATA!L98</f>
        <v>0</v>
      </c>
      <c r="U107" s="22"/>
      <c r="W107" t="str">
        <f t="shared" si="22"/>
        <v/>
      </c>
    </row>
    <row r="108" spans="1:23">
      <c r="A108" s="108" t="str">
        <f>IF(元DATA!A99,元DATA!A99,"")</f>
        <v/>
      </c>
      <c r="B108">
        <f>元DATA!B99</f>
        <v>0</v>
      </c>
      <c r="C108">
        <f>元DATA!C99</f>
        <v>0</v>
      </c>
      <c r="D108">
        <f>元DATA!D99</f>
        <v>0</v>
      </c>
      <c r="E108">
        <f>元DATA!E99</f>
        <v>0</v>
      </c>
      <c r="F108">
        <f>元DATA!F99</f>
        <v>0</v>
      </c>
      <c r="G108" s="85">
        <f>元DATA!G99</f>
        <v>0</v>
      </c>
      <c r="H108" s="85">
        <f>元DATA!H99</f>
        <v>0</v>
      </c>
      <c r="I108" s="115">
        <f t="shared" si="23"/>
        <v>0</v>
      </c>
      <c r="J108" s="115">
        <f t="shared" si="24"/>
        <v>0</v>
      </c>
      <c r="K108" s="115">
        <f t="shared" si="25"/>
        <v>0</v>
      </c>
      <c r="L108" s="115">
        <f t="shared" si="32"/>
        <v>2964</v>
      </c>
      <c r="M108" s="115">
        <f t="shared" si="31"/>
        <v>3643</v>
      </c>
      <c r="N108" s="115">
        <f t="shared" si="26"/>
        <v>0</v>
      </c>
      <c r="O108" s="115">
        <f t="shared" si="27"/>
        <v>3528.5714285714289</v>
      </c>
      <c r="P108" s="115">
        <f t="shared" si="28"/>
        <v>39</v>
      </c>
      <c r="Q108" s="115">
        <f t="shared" si="29"/>
        <v>1357</v>
      </c>
      <c r="R108" s="116">
        <f t="shared" si="30"/>
        <v>0.8136151523469668</v>
      </c>
      <c r="S108" s="150">
        <f>元DATA!L99</f>
        <v>0</v>
      </c>
      <c r="U108" s="22">
        <v>9</v>
      </c>
      <c r="W108" t="str">
        <f t="shared" si="22"/>
        <v/>
      </c>
    </row>
    <row r="109" spans="1:23">
      <c r="A109" s="108" t="str">
        <f>IF(元DATA!A100,元DATA!A100,"")</f>
        <v/>
      </c>
      <c r="B109">
        <f>元DATA!B100</f>
        <v>0</v>
      </c>
      <c r="C109">
        <f>元DATA!C100</f>
        <v>0</v>
      </c>
      <c r="D109">
        <f>元DATA!D100</f>
        <v>0</v>
      </c>
      <c r="E109">
        <f>元DATA!E100</f>
        <v>0</v>
      </c>
      <c r="F109">
        <f>元DATA!F100</f>
        <v>0</v>
      </c>
      <c r="G109" s="85">
        <f>元DATA!G100</f>
        <v>0</v>
      </c>
      <c r="H109" s="85">
        <f>元DATA!H100</f>
        <v>0</v>
      </c>
      <c r="I109" s="115">
        <f t="shared" si="23"/>
        <v>0</v>
      </c>
      <c r="J109" s="115">
        <f t="shared" si="24"/>
        <v>0</v>
      </c>
      <c r="K109" s="115">
        <f t="shared" si="25"/>
        <v>0</v>
      </c>
      <c r="L109" s="115">
        <f t="shared" si="32"/>
        <v>2964</v>
      </c>
      <c r="M109" s="115">
        <f t="shared" si="31"/>
        <v>3643</v>
      </c>
      <c r="N109" s="115">
        <f t="shared" si="26"/>
        <v>0</v>
      </c>
      <c r="O109" s="115">
        <f t="shared" si="27"/>
        <v>3528.5714285714289</v>
      </c>
      <c r="P109" s="115">
        <f t="shared" si="28"/>
        <v>39</v>
      </c>
      <c r="Q109" s="115">
        <f t="shared" si="29"/>
        <v>1357</v>
      </c>
      <c r="R109" s="116">
        <f t="shared" si="30"/>
        <v>0.8136151523469668</v>
      </c>
      <c r="S109" s="150">
        <f>元DATA!L100</f>
        <v>0</v>
      </c>
      <c r="U109" s="22"/>
      <c r="W109" t="str">
        <f t="shared" si="22"/>
        <v/>
      </c>
    </row>
    <row r="110" spans="1:23">
      <c r="A110" s="108" t="str">
        <f>IF(元DATA!A101,元DATA!A101,"")</f>
        <v/>
      </c>
      <c r="B110">
        <f>元DATA!B101</f>
        <v>0</v>
      </c>
      <c r="C110">
        <f>元DATA!C101</f>
        <v>0</v>
      </c>
      <c r="D110">
        <f>元DATA!D101</f>
        <v>0</v>
      </c>
      <c r="E110">
        <f>元DATA!E101</f>
        <v>0</v>
      </c>
      <c r="F110">
        <f>元DATA!F101</f>
        <v>0</v>
      </c>
      <c r="G110" s="85">
        <f>元DATA!G101</f>
        <v>0</v>
      </c>
      <c r="H110" s="85">
        <f>元DATA!H101</f>
        <v>0</v>
      </c>
      <c r="I110" s="115">
        <f t="shared" si="23"/>
        <v>0</v>
      </c>
      <c r="J110" s="115">
        <f t="shared" si="24"/>
        <v>0</v>
      </c>
      <c r="K110" s="115">
        <f t="shared" si="25"/>
        <v>0</v>
      </c>
      <c r="L110" s="115">
        <f t="shared" si="32"/>
        <v>2964</v>
      </c>
      <c r="M110" s="115">
        <f t="shared" si="31"/>
        <v>3643</v>
      </c>
      <c r="N110" s="115">
        <f t="shared" si="26"/>
        <v>0</v>
      </c>
      <c r="O110" s="115">
        <f t="shared" si="27"/>
        <v>3528.5714285714289</v>
      </c>
      <c r="P110" s="115">
        <f t="shared" si="28"/>
        <v>39</v>
      </c>
      <c r="Q110" s="115">
        <f t="shared" si="29"/>
        <v>1357</v>
      </c>
      <c r="R110" s="116">
        <f t="shared" si="30"/>
        <v>0.8136151523469668</v>
      </c>
      <c r="S110" s="150">
        <f>元DATA!L101</f>
        <v>0</v>
      </c>
      <c r="U110" s="22"/>
      <c r="W110" t="str">
        <f t="shared" si="22"/>
        <v/>
      </c>
    </row>
    <row r="111" spans="1:23">
      <c r="A111" s="108" t="str">
        <f>IF(元DATA!A102,元DATA!A102,"")</f>
        <v/>
      </c>
      <c r="B111">
        <f>元DATA!B102</f>
        <v>0</v>
      </c>
      <c r="C111">
        <f>元DATA!C102</f>
        <v>0</v>
      </c>
      <c r="D111">
        <f>元DATA!D102</f>
        <v>0</v>
      </c>
      <c r="E111">
        <f>元DATA!E102</f>
        <v>0</v>
      </c>
      <c r="F111">
        <f>元DATA!F102</f>
        <v>0</v>
      </c>
      <c r="G111" s="85">
        <f>元DATA!G102</f>
        <v>0</v>
      </c>
      <c r="H111" s="85">
        <f>元DATA!H102</f>
        <v>0</v>
      </c>
      <c r="I111" s="115">
        <f t="shared" si="23"/>
        <v>0</v>
      </c>
      <c r="J111" s="115">
        <f t="shared" si="24"/>
        <v>0</v>
      </c>
      <c r="K111" s="115">
        <f t="shared" si="25"/>
        <v>0</v>
      </c>
      <c r="L111" s="115">
        <f t="shared" si="32"/>
        <v>2964</v>
      </c>
      <c r="M111" s="115">
        <f t="shared" si="31"/>
        <v>3643</v>
      </c>
      <c r="N111" s="115">
        <f t="shared" si="26"/>
        <v>0</v>
      </c>
      <c r="O111" s="115">
        <f t="shared" si="27"/>
        <v>3528.5714285714289</v>
      </c>
      <c r="P111" s="115">
        <f t="shared" si="28"/>
        <v>39</v>
      </c>
      <c r="Q111" s="115">
        <f t="shared" si="29"/>
        <v>1357</v>
      </c>
      <c r="R111" s="116">
        <f t="shared" si="30"/>
        <v>0.8136151523469668</v>
      </c>
      <c r="S111" s="150">
        <f>元DATA!L102</f>
        <v>0</v>
      </c>
      <c r="U111" s="22"/>
      <c r="W111" t="str">
        <f t="shared" si="22"/>
        <v/>
      </c>
    </row>
    <row r="112" spans="1:23">
      <c r="A112" s="108" t="str">
        <f>IF(元DATA!A103,元DATA!A103,"")</f>
        <v/>
      </c>
      <c r="B112">
        <f>元DATA!B103</f>
        <v>0</v>
      </c>
      <c r="C112">
        <f>元DATA!C103</f>
        <v>0</v>
      </c>
      <c r="D112">
        <f>元DATA!D103</f>
        <v>0</v>
      </c>
      <c r="E112">
        <f>元DATA!E103</f>
        <v>0</v>
      </c>
      <c r="F112">
        <f>元DATA!F103</f>
        <v>0</v>
      </c>
      <c r="G112" s="85">
        <f>元DATA!G103</f>
        <v>0</v>
      </c>
      <c r="H112" s="85">
        <f>元DATA!H103</f>
        <v>0</v>
      </c>
      <c r="I112" s="115">
        <f t="shared" si="23"/>
        <v>0</v>
      </c>
      <c r="J112" s="115">
        <f t="shared" si="24"/>
        <v>0</v>
      </c>
      <c r="K112" s="115">
        <f t="shared" si="25"/>
        <v>0</v>
      </c>
      <c r="L112" s="115">
        <f t="shared" si="32"/>
        <v>2964</v>
      </c>
      <c r="M112" s="115">
        <f t="shared" si="31"/>
        <v>3643</v>
      </c>
      <c r="N112" s="115">
        <f t="shared" si="26"/>
        <v>0</v>
      </c>
      <c r="O112" s="115">
        <f t="shared" si="27"/>
        <v>3528.5714285714289</v>
      </c>
      <c r="P112" s="115">
        <f t="shared" si="28"/>
        <v>39</v>
      </c>
      <c r="Q112" s="115">
        <f t="shared" si="29"/>
        <v>1357</v>
      </c>
      <c r="R112" s="116">
        <f t="shared" si="30"/>
        <v>0.8136151523469668</v>
      </c>
      <c r="S112" s="150">
        <f>元DATA!L103</f>
        <v>0</v>
      </c>
      <c r="U112" s="22"/>
      <c r="W112" t="str">
        <f t="shared" si="22"/>
        <v/>
      </c>
    </row>
    <row r="113" spans="1:23">
      <c r="A113" s="108" t="str">
        <f>IF(元DATA!A104,元DATA!A104,"")</f>
        <v/>
      </c>
      <c r="B113">
        <f>元DATA!B104</f>
        <v>0</v>
      </c>
      <c r="C113">
        <f>元DATA!C104</f>
        <v>0</v>
      </c>
      <c r="D113">
        <f>元DATA!D104</f>
        <v>0</v>
      </c>
      <c r="E113">
        <f>元DATA!E104</f>
        <v>0</v>
      </c>
      <c r="F113">
        <f>元DATA!F104</f>
        <v>0</v>
      </c>
      <c r="G113" s="85">
        <f>元DATA!G104</f>
        <v>0</v>
      </c>
      <c r="H113" s="85">
        <f>元DATA!H104</f>
        <v>0</v>
      </c>
      <c r="I113" s="115">
        <f t="shared" si="23"/>
        <v>0</v>
      </c>
      <c r="J113" s="115">
        <f t="shared" si="24"/>
        <v>0</v>
      </c>
      <c r="K113" s="115">
        <f t="shared" si="25"/>
        <v>0</v>
      </c>
      <c r="L113" s="115">
        <f t="shared" si="32"/>
        <v>2964</v>
      </c>
      <c r="M113" s="115">
        <f t="shared" si="31"/>
        <v>3643</v>
      </c>
      <c r="N113" s="115">
        <f t="shared" si="26"/>
        <v>0</v>
      </c>
      <c r="O113" s="115">
        <f t="shared" si="27"/>
        <v>3528.5714285714289</v>
      </c>
      <c r="P113" s="115">
        <f t="shared" si="28"/>
        <v>39</v>
      </c>
      <c r="Q113" s="115">
        <f t="shared" si="29"/>
        <v>1357</v>
      </c>
      <c r="R113" s="116">
        <f t="shared" si="30"/>
        <v>0.8136151523469668</v>
      </c>
      <c r="S113" s="150">
        <f>元DATA!L104</f>
        <v>0</v>
      </c>
      <c r="U113" s="22"/>
      <c r="W113" t="str">
        <f t="shared" si="22"/>
        <v/>
      </c>
    </row>
    <row r="114" spans="1:23">
      <c r="A114" s="108" t="str">
        <f>IF(元DATA!A105,元DATA!A105,"")</f>
        <v/>
      </c>
      <c r="B114">
        <f>元DATA!B105</f>
        <v>0</v>
      </c>
      <c r="C114">
        <f>元DATA!C105</f>
        <v>0</v>
      </c>
      <c r="D114">
        <f>元DATA!D105</f>
        <v>0</v>
      </c>
      <c r="E114">
        <f>元DATA!E105</f>
        <v>0</v>
      </c>
      <c r="F114">
        <f>元DATA!F105</f>
        <v>0</v>
      </c>
      <c r="G114" s="85">
        <f>元DATA!G105</f>
        <v>0</v>
      </c>
      <c r="H114" s="85">
        <f>元DATA!H105</f>
        <v>0</v>
      </c>
      <c r="I114" s="115">
        <f t="shared" si="23"/>
        <v>0</v>
      </c>
      <c r="J114" s="115">
        <f t="shared" si="24"/>
        <v>0</v>
      </c>
      <c r="K114" s="115">
        <f t="shared" si="25"/>
        <v>0</v>
      </c>
      <c r="L114" s="115">
        <f t="shared" si="32"/>
        <v>2964</v>
      </c>
      <c r="M114" s="115">
        <f t="shared" si="31"/>
        <v>3643</v>
      </c>
      <c r="N114" s="115">
        <f t="shared" si="26"/>
        <v>0</v>
      </c>
      <c r="O114" s="115">
        <f t="shared" si="27"/>
        <v>3528.5714285714289</v>
      </c>
      <c r="P114" s="115">
        <f t="shared" si="28"/>
        <v>39</v>
      </c>
      <c r="Q114" s="115">
        <f t="shared" si="29"/>
        <v>1357</v>
      </c>
      <c r="R114" s="116">
        <f t="shared" si="30"/>
        <v>0.8136151523469668</v>
      </c>
      <c r="S114" s="150">
        <f>元DATA!L105</f>
        <v>0</v>
      </c>
      <c r="U114" s="22"/>
      <c r="W114" t="str">
        <f t="shared" si="22"/>
        <v/>
      </c>
    </row>
    <row r="115" spans="1:23">
      <c r="A115" s="108" t="str">
        <f>IF(元DATA!A106,元DATA!A106,"")</f>
        <v/>
      </c>
      <c r="B115">
        <f>元DATA!B106</f>
        <v>0</v>
      </c>
      <c r="C115">
        <f>元DATA!C106</f>
        <v>0</v>
      </c>
      <c r="D115">
        <f>元DATA!D106</f>
        <v>0</v>
      </c>
      <c r="E115">
        <f>元DATA!E106</f>
        <v>0</v>
      </c>
      <c r="F115">
        <f>元DATA!F106</f>
        <v>0</v>
      </c>
      <c r="G115" s="85">
        <f>元DATA!G106</f>
        <v>0</v>
      </c>
      <c r="H115" s="85">
        <f>元DATA!H106</f>
        <v>0</v>
      </c>
      <c r="I115" s="115">
        <f t="shared" si="23"/>
        <v>0</v>
      </c>
      <c r="J115" s="115">
        <f t="shared" si="24"/>
        <v>0</v>
      </c>
      <c r="K115" s="115">
        <f t="shared" si="25"/>
        <v>0</v>
      </c>
      <c r="L115" s="115">
        <f t="shared" si="32"/>
        <v>2964</v>
      </c>
      <c r="M115" s="115">
        <f t="shared" si="31"/>
        <v>3643</v>
      </c>
      <c r="N115" s="115">
        <f t="shared" si="26"/>
        <v>0</v>
      </c>
      <c r="O115" s="115">
        <f t="shared" si="27"/>
        <v>3528.5714285714289</v>
      </c>
      <c r="P115" s="115">
        <f t="shared" si="28"/>
        <v>39</v>
      </c>
      <c r="Q115" s="115">
        <f t="shared" si="29"/>
        <v>1357</v>
      </c>
      <c r="R115" s="116">
        <f t="shared" si="30"/>
        <v>0.8136151523469668</v>
      </c>
      <c r="S115" s="150">
        <f>元DATA!L106</f>
        <v>0</v>
      </c>
      <c r="U115" s="22"/>
      <c r="W115" t="str">
        <f t="shared" si="22"/>
        <v/>
      </c>
    </row>
    <row r="116" spans="1:23">
      <c r="A116" s="108" t="str">
        <f>IF(元DATA!A107,元DATA!A107,"")</f>
        <v/>
      </c>
      <c r="B116">
        <f>元DATA!B107</f>
        <v>0</v>
      </c>
      <c r="C116">
        <f>元DATA!C107</f>
        <v>0</v>
      </c>
      <c r="D116">
        <f>元DATA!D107</f>
        <v>0</v>
      </c>
      <c r="E116">
        <f>元DATA!E107</f>
        <v>0</v>
      </c>
      <c r="F116">
        <f>元DATA!F107</f>
        <v>0</v>
      </c>
      <c r="G116" s="85">
        <f>元DATA!G107</f>
        <v>0</v>
      </c>
      <c r="H116" s="85">
        <f>元DATA!H107</f>
        <v>0</v>
      </c>
      <c r="I116" s="115">
        <f t="shared" si="23"/>
        <v>0</v>
      </c>
      <c r="J116" s="115">
        <f t="shared" si="24"/>
        <v>0</v>
      </c>
      <c r="K116" s="115">
        <f t="shared" si="25"/>
        <v>0</v>
      </c>
      <c r="L116" s="115">
        <f t="shared" si="32"/>
        <v>2964</v>
      </c>
      <c r="M116" s="115">
        <f t="shared" si="31"/>
        <v>3643</v>
      </c>
      <c r="N116" s="115">
        <f t="shared" si="26"/>
        <v>0</v>
      </c>
      <c r="O116" s="115">
        <f t="shared" si="27"/>
        <v>3528.5714285714289</v>
      </c>
      <c r="P116" s="115">
        <f t="shared" si="28"/>
        <v>39</v>
      </c>
      <c r="Q116" s="115">
        <f t="shared" si="29"/>
        <v>1357</v>
      </c>
      <c r="R116" s="116">
        <f t="shared" si="30"/>
        <v>0.8136151523469668</v>
      </c>
      <c r="S116" s="150">
        <f>元DATA!L107</f>
        <v>0</v>
      </c>
      <c r="U116" s="22"/>
      <c r="W116" t="str">
        <f t="shared" si="22"/>
        <v/>
      </c>
    </row>
    <row r="117" spans="1:23">
      <c r="A117" s="108" t="str">
        <f>IF(元DATA!A108,元DATA!A108,"")</f>
        <v/>
      </c>
      <c r="B117">
        <f>元DATA!B108</f>
        <v>0</v>
      </c>
      <c r="C117">
        <f>元DATA!C108</f>
        <v>0</v>
      </c>
      <c r="D117">
        <f>元DATA!D108</f>
        <v>0</v>
      </c>
      <c r="E117">
        <f>元DATA!E108</f>
        <v>0</v>
      </c>
      <c r="F117">
        <f>元DATA!F108</f>
        <v>0</v>
      </c>
      <c r="G117" s="85">
        <f>元DATA!G108</f>
        <v>0</v>
      </c>
      <c r="H117" s="85">
        <f>元DATA!H108</f>
        <v>0</v>
      </c>
      <c r="I117" s="115">
        <f t="shared" si="23"/>
        <v>0</v>
      </c>
      <c r="J117" s="115">
        <f t="shared" si="24"/>
        <v>0</v>
      </c>
      <c r="K117" s="115">
        <f t="shared" si="25"/>
        <v>0</v>
      </c>
      <c r="L117" s="115">
        <f t="shared" si="32"/>
        <v>2964</v>
      </c>
      <c r="M117" s="115">
        <f t="shared" si="31"/>
        <v>3643</v>
      </c>
      <c r="N117" s="115">
        <f t="shared" si="26"/>
        <v>0</v>
      </c>
      <c r="O117" s="115">
        <f t="shared" si="27"/>
        <v>3528.5714285714289</v>
      </c>
      <c r="P117" s="115">
        <f t="shared" si="28"/>
        <v>39</v>
      </c>
      <c r="Q117" s="115">
        <f t="shared" si="29"/>
        <v>1357</v>
      </c>
      <c r="R117" s="116">
        <f t="shared" si="30"/>
        <v>0.8136151523469668</v>
      </c>
      <c r="S117" s="150">
        <f>元DATA!L108</f>
        <v>0</v>
      </c>
      <c r="U117" s="22"/>
      <c r="W117" t="str">
        <f t="shared" si="22"/>
        <v/>
      </c>
    </row>
    <row r="118" spans="1:23">
      <c r="A118" s="108" t="str">
        <f>IF(元DATA!A109,元DATA!A109,"")</f>
        <v/>
      </c>
      <c r="B118">
        <f>元DATA!B109</f>
        <v>0</v>
      </c>
      <c r="C118">
        <f>元DATA!C109</f>
        <v>0</v>
      </c>
      <c r="D118">
        <f>元DATA!D109</f>
        <v>0</v>
      </c>
      <c r="E118">
        <f>元DATA!E109</f>
        <v>0</v>
      </c>
      <c r="F118">
        <f>元DATA!F109</f>
        <v>0</v>
      </c>
      <c r="G118" s="85">
        <f>元DATA!G109</f>
        <v>0</v>
      </c>
      <c r="H118" s="85">
        <f>元DATA!H109</f>
        <v>0</v>
      </c>
      <c r="I118" s="115">
        <f t="shared" si="23"/>
        <v>0</v>
      </c>
      <c r="J118" s="115">
        <f t="shared" si="24"/>
        <v>0</v>
      </c>
      <c r="K118" s="115">
        <f t="shared" si="25"/>
        <v>0</v>
      </c>
      <c r="L118" s="115">
        <f t="shared" si="32"/>
        <v>2964</v>
      </c>
      <c r="M118" s="115">
        <f t="shared" si="31"/>
        <v>3643</v>
      </c>
      <c r="N118" s="115">
        <f t="shared" si="26"/>
        <v>0</v>
      </c>
      <c r="O118" s="115">
        <f t="shared" si="27"/>
        <v>3528.5714285714289</v>
      </c>
      <c r="P118" s="115">
        <f t="shared" si="28"/>
        <v>39</v>
      </c>
      <c r="Q118" s="115">
        <f t="shared" si="29"/>
        <v>1357</v>
      </c>
      <c r="R118" s="116">
        <f t="shared" si="30"/>
        <v>0.8136151523469668</v>
      </c>
      <c r="S118" s="150">
        <f>元DATA!L109</f>
        <v>0</v>
      </c>
      <c r="U118" s="22"/>
      <c r="W118" t="str">
        <f t="shared" si="22"/>
        <v/>
      </c>
    </row>
    <row r="119" spans="1:23">
      <c r="A119" s="108" t="str">
        <f>IF(元DATA!A110,元DATA!A110,"")</f>
        <v/>
      </c>
      <c r="B119" s="109">
        <f>元DATA!B110</f>
        <v>0</v>
      </c>
      <c r="C119" s="109">
        <f>元DATA!C110</f>
        <v>0</v>
      </c>
      <c r="D119" s="109">
        <f>元DATA!D110</f>
        <v>0</v>
      </c>
      <c r="E119" s="109">
        <f>元DATA!E110</f>
        <v>0</v>
      </c>
      <c r="F119" s="109">
        <f>元DATA!F110</f>
        <v>0</v>
      </c>
      <c r="G119" s="110">
        <f>元DATA!G110</f>
        <v>0</v>
      </c>
      <c r="H119" s="110">
        <f>元DATA!H110</f>
        <v>0</v>
      </c>
      <c r="I119" s="117">
        <f t="shared" si="23"/>
        <v>0</v>
      </c>
      <c r="J119" s="117">
        <f t="shared" si="24"/>
        <v>0</v>
      </c>
      <c r="K119" s="117">
        <f t="shared" si="25"/>
        <v>0</v>
      </c>
      <c r="L119" s="117">
        <f t="shared" si="32"/>
        <v>2964</v>
      </c>
      <c r="M119" s="117">
        <f t="shared" si="31"/>
        <v>3643</v>
      </c>
      <c r="N119" s="117">
        <f t="shared" si="26"/>
        <v>0</v>
      </c>
      <c r="O119" s="117">
        <f t="shared" si="27"/>
        <v>3528.5714285714289</v>
      </c>
      <c r="P119" s="117">
        <f t="shared" si="28"/>
        <v>39</v>
      </c>
      <c r="Q119" s="117">
        <f t="shared" si="29"/>
        <v>1357</v>
      </c>
      <c r="R119" s="118">
        <f t="shared" si="30"/>
        <v>0.8136151523469668</v>
      </c>
      <c r="S119" s="150">
        <f>元DATA!L110</f>
        <v>0</v>
      </c>
      <c r="U119" s="22"/>
      <c r="W119" t="str">
        <f t="shared" si="22"/>
        <v/>
      </c>
    </row>
    <row r="120" spans="1:23">
      <c r="A120" s="108" t="str">
        <f>IF(元DATA!A111,元DATA!A111,"")</f>
        <v/>
      </c>
      <c r="B120">
        <f>元DATA!B111</f>
        <v>0</v>
      </c>
      <c r="C120">
        <f>元DATA!C111</f>
        <v>0</v>
      </c>
      <c r="D120">
        <f>元DATA!D111</f>
        <v>0</v>
      </c>
      <c r="E120">
        <f>元DATA!E111</f>
        <v>0</v>
      </c>
      <c r="F120">
        <f>元DATA!F111</f>
        <v>0</v>
      </c>
      <c r="G120" s="85">
        <f>元DATA!G111</f>
        <v>0</v>
      </c>
      <c r="H120" s="85">
        <f>元DATA!H111</f>
        <v>0</v>
      </c>
      <c r="I120" s="115">
        <f t="shared" si="23"/>
        <v>0</v>
      </c>
      <c r="J120" s="115">
        <f t="shared" si="24"/>
        <v>0</v>
      </c>
      <c r="K120" s="115">
        <f t="shared" si="25"/>
        <v>0</v>
      </c>
      <c r="L120" s="115">
        <f t="shared" si="32"/>
        <v>2964</v>
      </c>
      <c r="M120" s="115">
        <f t="shared" si="31"/>
        <v>3643</v>
      </c>
      <c r="N120" s="115">
        <f t="shared" si="26"/>
        <v>0</v>
      </c>
      <c r="O120" s="115">
        <f t="shared" si="27"/>
        <v>3528.5714285714289</v>
      </c>
      <c r="P120" s="115">
        <f t="shared" si="28"/>
        <v>39</v>
      </c>
      <c r="Q120" s="115">
        <f t="shared" si="29"/>
        <v>1357</v>
      </c>
      <c r="R120" s="116">
        <f t="shared" si="30"/>
        <v>0.8136151523469668</v>
      </c>
      <c r="S120" s="150">
        <f>元DATA!L111</f>
        <v>0</v>
      </c>
      <c r="U120" s="22">
        <v>10</v>
      </c>
      <c r="W120" t="str">
        <f t="shared" si="22"/>
        <v/>
      </c>
    </row>
    <row r="121" spans="1:23">
      <c r="A121" s="108" t="str">
        <f>IF(元DATA!A112,元DATA!A112,"")</f>
        <v/>
      </c>
      <c r="B121">
        <f>元DATA!B112</f>
        <v>0</v>
      </c>
      <c r="C121">
        <f>元DATA!C112</f>
        <v>0</v>
      </c>
      <c r="D121">
        <f>元DATA!D112</f>
        <v>0</v>
      </c>
      <c r="E121">
        <f>元DATA!E112</f>
        <v>0</v>
      </c>
      <c r="F121">
        <f>元DATA!F112</f>
        <v>0</v>
      </c>
      <c r="G121" s="85">
        <f>元DATA!G112</f>
        <v>0</v>
      </c>
      <c r="H121" s="85">
        <f>元DATA!H112</f>
        <v>0</v>
      </c>
      <c r="I121" s="115">
        <f t="shared" si="23"/>
        <v>0</v>
      </c>
      <c r="J121" s="115">
        <f t="shared" si="24"/>
        <v>0</v>
      </c>
      <c r="K121" s="115">
        <f t="shared" si="25"/>
        <v>0</v>
      </c>
      <c r="L121" s="115">
        <f t="shared" si="32"/>
        <v>2964</v>
      </c>
      <c r="M121" s="115">
        <f t="shared" si="31"/>
        <v>3643</v>
      </c>
      <c r="N121" s="115">
        <f t="shared" si="26"/>
        <v>0</v>
      </c>
      <c r="O121" s="115">
        <f t="shared" si="27"/>
        <v>3528.5714285714289</v>
      </c>
      <c r="P121" s="115">
        <f t="shared" si="28"/>
        <v>39</v>
      </c>
      <c r="Q121" s="115">
        <f t="shared" si="29"/>
        <v>1357</v>
      </c>
      <c r="R121" s="116">
        <f t="shared" si="30"/>
        <v>0.8136151523469668</v>
      </c>
      <c r="S121" s="150">
        <f>元DATA!L112</f>
        <v>0</v>
      </c>
      <c r="U121" s="22"/>
      <c r="W121" t="str">
        <f t="shared" si="22"/>
        <v/>
      </c>
    </row>
    <row r="122" spans="1:23">
      <c r="A122" s="108" t="str">
        <f>IF(元DATA!A113,元DATA!A113,"")</f>
        <v/>
      </c>
      <c r="B122">
        <f>元DATA!B113</f>
        <v>0</v>
      </c>
      <c r="C122">
        <f>元DATA!C113</f>
        <v>0</v>
      </c>
      <c r="D122">
        <f>元DATA!D113</f>
        <v>0</v>
      </c>
      <c r="E122">
        <f>元DATA!E113</f>
        <v>0</v>
      </c>
      <c r="F122">
        <f>元DATA!F113</f>
        <v>0</v>
      </c>
      <c r="G122" s="85">
        <f>元DATA!G113</f>
        <v>0</v>
      </c>
      <c r="H122" s="85">
        <f>元DATA!H113</f>
        <v>0</v>
      </c>
      <c r="I122" s="115">
        <f t="shared" si="23"/>
        <v>0</v>
      </c>
      <c r="J122" s="115">
        <f t="shared" si="24"/>
        <v>0</v>
      </c>
      <c r="K122" s="115">
        <f t="shared" si="25"/>
        <v>0</v>
      </c>
      <c r="L122" s="115">
        <f t="shared" si="32"/>
        <v>2964</v>
      </c>
      <c r="M122" s="115">
        <f t="shared" si="31"/>
        <v>3643</v>
      </c>
      <c r="N122" s="115">
        <f t="shared" si="26"/>
        <v>0</v>
      </c>
      <c r="O122" s="115">
        <f t="shared" si="27"/>
        <v>3528.5714285714289</v>
      </c>
      <c r="P122" s="115">
        <f t="shared" si="28"/>
        <v>39</v>
      </c>
      <c r="Q122" s="115">
        <f t="shared" si="29"/>
        <v>1357</v>
      </c>
      <c r="R122" s="116">
        <f t="shared" si="30"/>
        <v>0.8136151523469668</v>
      </c>
      <c r="S122" s="150">
        <f>元DATA!L113</f>
        <v>0</v>
      </c>
      <c r="U122" s="22"/>
      <c r="W122" t="str">
        <f t="shared" si="22"/>
        <v/>
      </c>
    </row>
    <row r="123" spans="1:23">
      <c r="A123" s="108" t="str">
        <f>IF(元DATA!A114,元DATA!A114,"")</f>
        <v/>
      </c>
      <c r="B123">
        <f>元DATA!B114</f>
        <v>0</v>
      </c>
      <c r="C123">
        <f>元DATA!C114</f>
        <v>0</v>
      </c>
      <c r="D123">
        <f>元DATA!D114</f>
        <v>0</v>
      </c>
      <c r="E123">
        <f>元DATA!E114</f>
        <v>0</v>
      </c>
      <c r="F123">
        <f>元DATA!F114</f>
        <v>0</v>
      </c>
      <c r="G123" s="85">
        <f>元DATA!G114</f>
        <v>0</v>
      </c>
      <c r="H123" s="85">
        <f>元DATA!H114</f>
        <v>0</v>
      </c>
      <c r="I123" s="115">
        <f t="shared" si="23"/>
        <v>0</v>
      </c>
      <c r="J123" s="115">
        <f t="shared" si="24"/>
        <v>0</v>
      </c>
      <c r="K123" s="115">
        <f t="shared" si="25"/>
        <v>0</v>
      </c>
      <c r="L123" s="115">
        <f t="shared" si="32"/>
        <v>2964</v>
      </c>
      <c r="M123" s="115">
        <f t="shared" si="31"/>
        <v>3643</v>
      </c>
      <c r="N123" s="115">
        <f t="shared" si="26"/>
        <v>0</v>
      </c>
      <c r="O123" s="115">
        <f t="shared" si="27"/>
        <v>3528.5714285714289</v>
      </c>
      <c r="P123" s="115">
        <f t="shared" si="28"/>
        <v>39</v>
      </c>
      <c r="Q123" s="115">
        <f t="shared" si="29"/>
        <v>1357</v>
      </c>
      <c r="R123" s="116">
        <f t="shared" si="30"/>
        <v>0.8136151523469668</v>
      </c>
      <c r="S123" s="150">
        <f>元DATA!L114</f>
        <v>0</v>
      </c>
      <c r="U123" s="22"/>
      <c r="W123" t="str">
        <f t="shared" si="22"/>
        <v/>
      </c>
    </row>
    <row r="124" spans="1:23">
      <c r="A124" s="108" t="str">
        <f>IF(元DATA!A115,元DATA!A115,"")</f>
        <v/>
      </c>
      <c r="B124">
        <f>元DATA!B115</f>
        <v>0</v>
      </c>
      <c r="C124">
        <f>元DATA!C115</f>
        <v>0</v>
      </c>
      <c r="D124">
        <f>元DATA!D115</f>
        <v>0</v>
      </c>
      <c r="E124">
        <f>元DATA!E115</f>
        <v>0</v>
      </c>
      <c r="F124" s="85">
        <f>元DATA!F115</f>
        <v>0</v>
      </c>
      <c r="G124" s="85">
        <f>元DATA!G115</f>
        <v>0</v>
      </c>
      <c r="H124" s="85">
        <f>元DATA!H115</f>
        <v>0</v>
      </c>
      <c r="I124" s="115">
        <f t="shared" si="23"/>
        <v>0</v>
      </c>
      <c r="J124" s="115">
        <f t="shared" si="24"/>
        <v>0</v>
      </c>
      <c r="K124" s="115">
        <f t="shared" si="25"/>
        <v>0</v>
      </c>
      <c r="L124" s="115">
        <f t="shared" si="32"/>
        <v>2964</v>
      </c>
      <c r="M124" s="115">
        <f t="shared" si="31"/>
        <v>3643</v>
      </c>
      <c r="N124" s="115">
        <f t="shared" si="26"/>
        <v>0</v>
      </c>
      <c r="O124" s="115">
        <f t="shared" si="27"/>
        <v>3528.5714285714289</v>
      </c>
      <c r="P124" s="115">
        <f t="shared" si="28"/>
        <v>39</v>
      </c>
      <c r="Q124" s="115">
        <f t="shared" si="29"/>
        <v>1357</v>
      </c>
      <c r="R124" s="116">
        <f t="shared" si="30"/>
        <v>0.8136151523469668</v>
      </c>
      <c r="S124" s="150">
        <f>元DATA!L115</f>
        <v>0</v>
      </c>
      <c r="U124" s="22"/>
      <c r="W124" t="str">
        <f t="shared" si="22"/>
        <v/>
      </c>
    </row>
    <row r="125" spans="1:23">
      <c r="A125" s="108" t="str">
        <f>IF(元DATA!A116,元DATA!A116,"")</f>
        <v/>
      </c>
      <c r="B125">
        <f>元DATA!B116</f>
        <v>0</v>
      </c>
      <c r="C125">
        <f>元DATA!C116</f>
        <v>0</v>
      </c>
      <c r="D125">
        <f>元DATA!D116</f>
        <v>0</v>
      </c>
      <c r="E125">
        <f>元DATA!E116</f>
        <v>0</v>
      </c>
      <c r="F125" s="85">
        <f>元DATA!F116</f>
        <v>0</v>
      </c>
      <c r="G125" s="85">
        <f>元DATA!G116</f>
        <v>0</v>
      </c>
      <c r="H125" s="85">
        <f>元DATA!H116</f>
        <v>0</v>
      </c>
      <c r="I125" s="115">
        <f t="shared" si="23"/>
        <v>0</v>
      </c>
      <c r="J125" s="115">
        <f t="shared" si="24"/>
        <v>0</v>
      </c>
      <c r="K125" s="115">
        <f t="shared" si="25"/>
        <v>0</v>
      </c>
      <c r="L125" s="115">
        <f t="shared" si="32"/>
        <v>2964</v>
      </c>
      <c r="M125" s="115">
        <f t="shared" si="31"/>
        <v>3643</v>
      </c>
      <c r="N125" s="115">
        <f t="shared" si="26"/>
        <v>0</v>
      </c>
      <c r="O125" s="115">
        <f t="shared" si="27"/>
        <v>3528.5714285714289</v>
      </c>
      <c r="P125" s="115">
        <f t="shared" si="28"/>
        <v>39</v>
      </c>
      <c r="Q125" s="115">
        <f t="shared" si="29"/>
        <v>1357</v>
      </c>
      <c r="R125" s="116">
        <f t="shared" si="30"/>
        <v>0.8136151523469668</v>
      </c>
      <c r="S125" s="150">
        <f>元DATA!L116</f>
        <v>0</v>
      </c>
      <c r="U125" s="22"/>
      <c r="W125" t="str">
        <f t="shared" si="22"/>
        <v/>
      </c>
    </row>
    <row r="126" spans="1:23">
      <c r="A126" s="108" t="str">
        <f>IF(元DATA!A117,元DATA!A117,"")</f>
        <v/>
      </c>
      <c r="B126">
        <f>元DATA!B117</f>
        <v>0</v>
      </c>
      <c r="C126">
        <f>元DATA!C117</f>
        <v>0</v>
      </c>
      <c r="D126">
        <f>元DATA!D117</f>
        <v>0</v>
      </c>
      <c r="E126">
        <f>元DATA!E117</f>
        <v>0</v>
      </c>
      <c r="F126" s="85">
        <f>元DATA!F117</f>
        <v>0</v>
      </c>
      <c r="G126" s="85">
        <f>元DATA!G117</f>
        <v>0</v>
      </c>
      <c r="H126" s="85">
        <f>元DATA!H117</f>
        <v>0</v>
      </c>
      <c r="I126" s="115">
        <f t="shared" si="23"/>
        <v>0</v>
      </c>
      <c r="J126" s="115">
        <f t="shared" si="24"/>
        <v>0</v>
      </c>
      <c r="K126" s="115">
        <f t="shared" si="25"/>
        <v>0</v>
      </c>
      <c r="L126" s="115">
        <f t="shared" si="32"/>
        <v>2964</v>
      </c>
      <c r="M126" s="115">
        <f t="shared" si="31"/>
        <v>3643</v>
      </c>
      <c r="N126" s="115">
        <f t="shared" si="26"/>
        <v>0</v>
      </c>
      <c r="O126" s="115">
        <f t="shared" si="27"/>
        <v>3528.5714285714289</v>
      </c>
      <c r="P126" s="115">
        <f t="shared" si="28"/>
        <v>39</v>
      </c>
      <c r="Q126" s="115">
        <f t="shared" si="29"/>
        <v>1357</v>
      </c>
      <c r="R126" s="116">
        <f t="shared" si="30"/>
        <v>0.8136151523469668</v>
      </c>
      <c r="S126" s="150">
        <f>元DATA!L117</f>
        <v>0</v>
      </c>
      <c r="U126" s="22"/>
      <c r="W126" t="str">
        <f t="shared" si="22"/>
        <v/>
      </c>
    </row>
    <row r="127" spans="1:23">
      <c r="A127" s="108" t="str">
        <f>IF(元DATA!A118,元DATA!A118,"")</f>
        <v/>
      </c>
      <c r="B127">
        <f>元DATA!B118</f>
        <v>0</v>
      </c>
      <c r="C127">
        <f>元DATA!C118</f>
        <v>0</v>
      </c>
      <c r="D127">
        <f>元DATA!D118</f>
        <v>0</v>
      </c>
      <c r="E127">
        <f>元DATA!E118</f>
        <v>0</v>
      </c>
      <c r="F127" s="85">
        <f>元DATA!F118</f>
        <v>0</v>
      </c>
      <c r="G127" s="85">
        <f>元DATA!G118</f>
        <v>0</v>
      </c>
      <c r="H127" s="85">
        <f>元DATA!H118</f>
        <v>0</v>
      </c>
      <c r="I127" s="115">
        <f t="shared" si="23"/>
        <v>0</v>
      </c>
      <c r="J127" s="115">
        <f t="shared" si="24"/>
        <v>0</v>
      </c>
      <c r="K127" s="115">
        <f t="shared" si="25"/>
        <v>0</v>
      </c>
      <c r="L127" s="115">
        <f t="shared" si="32"/>
        <v>2964</v>
      </c>
      <c r="M127" s="115">
        <f t="shared" si="31"/>
        <v>3643</v>
      </c>
      <c r="N127" s="115">
        <f t="shared" si="26"/>
        <v>0</v>
      </c>
      <c r="O127" s="115">
        <f t="shared" si="27"/>
        <v>3528.5714285714289</v>
      </c>
      <c r="P127" s="115">
        <f t="shared" si="28"/>
        <v>39</v>
      </c>
      <c r="Q127" s="115">
        <f t="shared" si="29"/>
        <v>1357</v>
      </c>
      <c r="R127" s="116">
        <f t="shared" si="30"/>
        <v>0.8136151523469668</v>
      </c>
      <c r="S127" s="150">
        <f>元DATA!L118</f>
        <v>0</v>
      </c>
      <c r="U127" s="22"/>
      <c r="W127" t="str">
        <f t="shared" si="22"/>
        <v/>
      </c>
    </row>
    <row r="128" spans="1:23">
      <c r="A128" s="108" t="str">
        <f>IF(元DATA!A119,元DATA!A119,"")</f>
        <v/>
      </c>
      <c r="B128">
        <f>元DATA!B119</f>
        <v>0</v>
      </c>
      <c r="C128">
        <f>元DATA!C119</f>
        <v>0</v>
      </c>
      <c r="D128">
        <f>元DATA!D119</f>
        <v>0</v>
      </c>
      <c r="E128">
        <f>元DATA!E119</f>
        <v>0</v>
      </c>
      <c r="F128" s="85">
        <f>元DATA!F119</f>
        <v>0</v>
      </c>
      <c r="G128" s="85">
        <f>元DATA!G119</f>
        <v>0</v>
      </c>
      <c r="H128" s="85">
        <f>元DATA!H119</f>
        <v>0</v>
      </c>
      <c r="I128" s="115">
        <f t="shared" si="23"/>
        <v>0</v>
      </c>
      <c r="J128" s="115">
        <f t="shared" si="24"/>
        <v>0</v>
      </c>
      <c r="K128" s="115">
        <f t="shared" si="25"/>
        <v>0</v>
      </c>
      <c r="L128" s="115">
        <f t="shared" si="32"/>
        <v>2964</v>
      </c>
      <c r="M128" s="115">
        <f t="shared" si="31"/>
        <v>3643</v>
      </c>
      <c r="N128" s="115">
        <f t="shared" si="26"/>
        <v>0</v>
      </c>
      <c r="O128" s="115">
        <f t="shared" si="27"/>
        <v>3528.5714285714289</v>
      </c>
      <c r="P128" s="115">
        <f t="shared" si="28"/>
        <v>39</v>
      </c>
      <c r="Q128" s="115">
        <f t="shared" si="29"/>
        <v>1357</v>
      </c>
      <c r="R128" s="116">
        <f t="shared" si="30"/>
        <v>0.8136151523469668</v>
      </c>
      <c r="S128" s="150">
        <f>元DATA!L119</f>
        <v>0</v>
      </c>
      <c r="U128" s="22"/>
      <c r="W128" t="str">
        <f t="shared" si="22"/>
        <v/>
      </c>
    </row>
    <row r="129" spans="1:23">
      <c r="A129" s="108" t="str">
        <f>IF(元DATA!A120,元DATA!A120,"")</f>
        <v/>
      </c>
      <c r="B129">
        <f>元DATA!B120</f>
        <v>0</v>
      </c>
      <c r="C129">
        <f>元DATA!C120</f>
        <v>0</v>
      </c>
      <c r="D129">
        <f>元DATA!D120</f>
        <v>0</v>
      </c>
      <c r="E129">
        <f>元DATA!E120</f>
        <v>0</v>
      </c>
      <c r="F129" s="85">
        <f>元DATA!F120</f>
        <v>0</v>
      </c>
      <c r="G129" s="85">
        <f>元DATA!G120</f>
        <v>0</v>
      </c>
      <c r="H129" s="85">
        <f>元DATA!H120</f>
        <v>0</v>
      </c>
      <c r="I129" s="115">
        <f t="shared" si="23"/>
        <v>0</v>
      </c>
      <c r="J129" s="115">
        <f t="shared" si="24"/>
        <v>0</v>
      </c>
      <c r="K129" s="115">
        <f t="shared" si="25"/>
        <v>0</v>
      </c>
      <c r="L129" s="115">
        <f t="shared" si="32"/>
        <v>2964</v>
      </c>
      <c r="M129" s="115">
        <f t="shared" si="31"/>
        <v>3643</v>
      </c>
      <c r="N129" s="115">
        <f t="shared" si="26"/>
        <v>0</v>
      </c>
      <c r="O129" s="115">
        <f t="shared" si="27"/>
        <v>3528.5714285714289</v>
      </c>
      <c r="P129" s="115">
        <f t="shared" si="28"/>
        <v>39</v>
      </c>
      <c r="Q129" s="115">
        <f t="shared" si="29"/>
        <v>1357</v>
      </c>
      <c r="R129" s="116">
        <f t="shared" si="30"/>
        <v>0.8136151523469668</v>
      </c>
      <c r="S129" s="150">
        <f>元DATA!L120</f>
        <v>0</v>
      </c>
      <c r="U129" s="22"/>
      <c r="W129" t="str">
        <f t="shared" si="22"/>
        <v/>
      </c>
    </row>
    <row r="130" spans="1:23">
      <c r="A130" s="108" t="str">
        <f>IF(元DATA!A121,元DATA!A121,"")</f>
        <v/>
      </c>
      <c r="B130">
        <f>元DATA!B121</f>
        <v>0</v>
      </c>
      <c r="C130">
        <f>元DATA!C121</f>
        <v>0</v>
      </c>
      <c r="D130">
        <f>元DATA!D121</f>
        <v>0</v>
      </c>
      <c r="E130">
        <f>元DATA!E121</f>
        <v>0</v>
      </c>
      <c r="F130" s="85">
        <f>元DATA!F121</f>
        <v>0</v>
      </c>
      <c r="G130" s="85">
        <f>元DATA!G121</f>
        <v>0</v>
      </c>
      <c r="H130" s="85">
        <f>元DATA!H121</f>
        <v>0</v>
      </c>
      <c r="I130" s="115">
        <f t="shared" si="23"/>
        <v>0</v>
      </c>
      <c r="J130" s="115">
        <f t="shared" si="24"/>
        <v>0</v>
      </c>
      <c r="K130" s="115">
        <f t="shared" si="25"/>
        <v>0</v>
      </c>
      <c r="L130" s="115">
        <f t="shared" si="32"/>
        <v>2964</v>
      </c>
      <c r="M130" s="115">
        <f t="shared" si="31"/>
        <v>3643</v>
      </c>
      <c r="N130" s="115">
        <f t="shared" si="26"/>
        <v>0</v>
      </c>
      <c r="O130" s="115">
        <f t="shared" si="27"/>
        <v>3528.5714285714289</v>
      </c>
      <c r="P130" s="115">
        <f t="shared" si="28"/>
        <v>39</v>
      </c>
      <c r="Q130" s="115">
        <f t="shared" si="29"/>
        <v>1357</v>
      </c>
      <c r="R130" s="116">
        <f t="shared" si="30"/>
        <v>0.8136151523469668</v>
      </c>
      <c r="S130" s="150">
        <f>元DATA!L121</f>
        <v>0</v>
      </c>
      <c r="U130" s="22"/>
      <c r="W130" t="str">
        <f t="shared" si="22"/>
        <v/>
      </c>
    </row>
    <row r="131" spans="1:23" ht="14.25" thickBot="1">
      <c r="A131" s="108" t="str">
        <f>IF(元DATA!A122,元DATA!A122,"")</f>
        <v/>
      </c>
      <c r="B131" s="113">
        <f>元DATA!B122</f>
        <v>0</v>
      </c>
      <c r="C131" s="113">
        <f>元DATA!C122</f>
        <v>0</v>
      </c>
      <c r="D131" s="113">
        <f>元DATA!D122</f>
        <v>0</v>
      </c>
      <c r="E131" s="113">
        <f>元DATA!E122</f>
        <v>0</v>
      </c>
      <c r="F131" s="114">
        <f>元DATA!F122</f>
        <v>0</v>
      </c>
      <c r="G131" s="114">
        <f>元DATA!G122</f>
        <v>0</v>
      </c>
      <c r="H131" s="114">
        <f>元DATA!H122</f>
        <v>0</v>
      </c>
      <c r="I131" s="119">
        <f t="shared" si="23"/>
        <v>0</v>
      </c>
      <c r="J131" s="119">
        <f t="shared" si="24"/>
        <v>0</v>
      </c>
      <c r="K131" s="119">
        <f t="shared" si="25"/>
        <v>0</v>
      </c>
      <c r="L131" s="119">
        <f t="shared" si="32"/>
        <v>2964</v>
      </c>
      <c r="M131" s="119">
        <f t="shared" si="31"/>
        <v>3643</v>
      </c>
      <c r="N131" s="119">
        <f t="shared" si="26"/>
        <v>0</v>
      </c>
      <c r="O131" s="119">
        <f t="shared" si="27"/>
        <v>3528.5714285714289</v>
      </c>
      <c r="P131" s="119">
        <f t="shared" si="28"/>
        <v>39</v>
      </c>
      <c r="Q131" s="119">
        <f t="shared" si="29"/>
        <v>1357</v>
      </c>
      <c r="R131" s="120">
        <f t="shared" si="30"/>
        <v>0.8136151523469668</v>
      </c>
      <c r="S131" s="150">
        <f>元DATA!L122</f>
        <v>0</v>
      </c>
      <c r="U131" s="22"/>
      <c r="W131" t="str">
        <f t="shared" si="22"/>
        <v/>
      </c>
    </row>
    <row r="132" spans="1:23" ht="14.25" thickTop="1">
      <c r="A132" s="108" t="str">
        <f>IF(元DATA!A123,元DATA!A123,"")</f>
        <v/>
      </c>
      <c r="B132">
        <f>元DATA!B123</f>
        <v>0</v>
      </c>
      <c r="C132">
        <f>元DATA!C123</f>
        <v>0</v>
      </c>
      <c r="D132">
        <f>元DATA!D123</f>
        <v>0</v>
      </c>
      <c r="E132">
        <f>元DATA!E123</f>
        <v>0</v>
      </c>
      <c r="F132" s="85">
        <f>元DATA!F123</f>
        <v>0</v>
      </c>
      <c r="G132" s="85">
        <f>元DATA!G123</f>
        <v>0</v>
      </c>
      <c r="H132" s="85">
        <f>元DATA!H123</f>
        <v>0</v>
      </c>
      <c r="I132" s="85">
        <f t="shared" si="23"/>
        <v>0</v>
      </c>
      <c r="J132" s="85">
        <f t="shared" si="24"/>
        <v>0</v>
      </c>
      <c r="K132" s="85">
        <f t="shared" si="25"/>
        <v>0</v>
      </c>
      <c r="L132" s="85">
        <f t="shared" si="32"/>
        <v>2964</v>
      </c>
      <c r="M132" s="85">
        <f t="shared" si="31"/>
        <v>3643</v>
      </c>
      <c r="N132" s="85">
        <f t="shared" si="26"/>
        <v>0</v>
      </c>
      <c r="O132" s="85">
        <f t="shared" si="27"/>
        <v>3528.5714285714289</v>
      </c>
      <c r="P132" s="85">
        <f t="shared" si="28"/>
        <v>39</v>
      </c>
      <c r="Q132" s="85">
        <f t="shared" si="29"/>
        <v>1357</v>
      </c>
      <c r="R132" s="100">
        <f t="shared" si="30"/>
        <v>0.8136151523469668</v>
      </c>
      <c r="S132" s="150">
        <f>元DATA!L123</f>
        <v>0</v>
      </c>
      <c r="U132" s="22">
        <v>11</v>
      </c>
      <c r="W132" t="str">
        <f t="shared" si="22"/>
        <v/>
      </c>
    </row>
    <row r="133" spans="1:23">
      <c r="A133" s="108" t="str">
        <f>IF(元DATA!A124,元DATA!A124,"")</f>
        <v/>
      </c>
      <c r="B133">
        <f>元DATA!B124</f>
        <v>0</v>
      </c>
      <c r="C133">
        <f>元DATA!C124</f>
        <v>0</v>
      </c>
      <c r="D133">
        <f>元DATA!D124</f>
        <v>0</v>
      </c>
      <c r="E133">
        <f>元DATA!E124</f>
        <v>0</v>
      </c>
      <c r="F133" s="85">
        <f>元DATA!F124</f>
        <v>0</v>
      </c>
      <c r="G133" s="85">
        <f>元DATA!G124</f>
        <v>0</v>
      </c>
      <c r="H133" s="85">
        <f>元DATA!H124</f>
        <v>0</v>
      </c>
      <c r="I133" s="85">
        <f t="shared" si="23"/>
        <v>0</v>
      </c>
      <c r="J133" s="85">
        <f t="shared" si="24"/>
        <v>0</v>
      </c>
      <c r="K133" s="85">
        <f t="shared" si="25"/>
        <v>0</v>
      </c>
      <c r="L133" s="85">
        <f t="shared" si="32"/>
        <v>2964</v>
      </c>
      <c r="M133" s="85">
        <f t="shared" si="31"/>
        <v>3643</v>
      </c>
      <c r="N133" s="85">
        <f t="shared" si="26"/>
        <v>0</v>
      </c>
      <c r="O133" s="85">
        <f t="shared" si="27"/>
        <v>3528.5714285714289</v>
      </c>
      <c r="P133" s="85">
        <f t="shared" si="28"/>
        <v>39</v>
      </c>
      <c r="Q133" s="85">
        <f t="shared" si="29"/>
        <v>1357</v>
      </c>
      <c r="R133" s="100">
        <f t="shared" si="30"/>
        <v>0.8136151523469668</v>
      </c>
      <c r="S133" s="150">
        <f>元DATA!L124</f>
        <v>0</v>
      </c>
      <c r="U133" s="22"/>
      <c r="W133" t="str">
        <f t="shared" si="22"/>
        <v/>
      </c>
    </row>
    <row r="134" spans="1:23">
      <c r="A134" s="108" t="str">
        <f>IF(元DATA!A125,元DATA!A125,"")</f>
        <v/>
      </c>
      <c r="B134">
        <f>元DATA!B125</f>
        <v>0</v>
      </c>
      <c r="C134">
        <f>元DATA!C125</f>
        <v>0</v>
      </c>
      <c r="D134">
        <f>元DATA!D125</f>
        <v>0</v>
      </c>
      <c r="E134">
        <f>元DATA!E125</f>
        <v>0</v>
      </c>
      <c r="F134" s="85">
        <f>元DATA!F125</f>
        <v>0</v>
      </c>
      <c r="G134" s="85">
        <f>元DATA!G125</f>
        <v>0</v>
      </c>
      <c r="H134" s="85">
        <f>元DATA!H125</f>
        <v>0</v>
      </c>
      <c r="I134" s="85">
        <f t="shared" si="23"/>
        <v>0</v>
      </c>
      <c r="J134" s="85">
        <f t="shared" si="24"/>
        <v>0</v>
      </c>
      <c r="K134" s="85">
        <f t="shared" si="25"/>
        <v>0</v>
      </c>
      <c r="L134" s="85">
        <f t="shared" si="32"/>
        <v>2964</v>
      </c>
      <c r="M134" s="85">
        <f t="shared" si="31"/>
        <v>3643</v>
      </c>
      <c r="N134" s="85">
        <f t="shared" si="26"/>
        <v>0</v>
      </c>
      <c r="O134" s="85">
        <f t="shared" si="27"/>
        <v>3528.5714285714289</v>
      </c>
      <c r="P134" s="85">
        <f t="shared" si="28"/>
        <v>39</v>
      </c>
      <c r="Q134" s="85">
        <f t="shared" si="29"/>
        <v>1357</v>
      </c>
      <c r="R134" s="100">
        <f t="shared" si="30"/>
        <v>0.8136151523469668</v>
      </c>
      <c r="S134" s="150">
        <f>元DATA!L125</f>
        <v>0</v>
      </c>
      <c r="U134" s="22"/>
      <c r="W134" t="str">
        <f t="shared" si="22"/>
        <v/>
      </c>
    </row>
    <row r="135" spans="1:23">
      <c r="A135" s="108" t="str">
        <f>IF(元DATA!A126,元DATA!A126,"")</f>
        <v/>
      </c>
      <c r="B135">
        <f>元DATA!B126</f>
        <v>0</v>
      </c>
      <c r="C135">
        <f>元DATA!C126</f>
        <v>0</v>
      </c>
      <c r="D135">
        <f>元DATA!D126</f>
        <v>0</v>
      </c>
      <c r="E135">
        <f>元DATA!E126</f>
        <v>0</v>
      </c>
      <c r="F135" s="85">
        <f>元DATA!F126</f>
        <v>0</v>
      </c>
      <c r="G135" s="85">
        <f>元DATA!G126</f>
        <v>0</v>
      </c>
      <c r="H135" s="85">
        <f>元DATA!H126</f>
        <v>0</v>
      </c>
      <c r="I135" s="85">
        <f t="shared" si="23"/>
        <v>0</v>
      </c>
      <c r="J135" s="85">
        <f t="shared" si="24"/>
        <v>0</v>
      </c>
      <c r="K135" s="85">
        <f t="shared" si="25"/>
        <v>0</v>
      </c>
      <c r="L135" s="85">
        <f t="shared" si="32"/>
        <v>2964</v>
      </c>
      <c r="M135" s="85">
        <f t="shared" si="31"/>
        <v>3643</v>
      </c>
      <c r="N135" s="85">
        <f t="shared" si="26"/>
        <v>0</v>
      </c>
      <c r="O135" s="85">
        <f t="shared" si="27"/>
        <v>3528.5714285714289</v>
      </c>
      <c r="P135" s="85">
        <f t="shared" si="28"/>
        <v>39</v>
      </c>
      <c r="Q135" s="85">
        <f t="shared" si="29"/>
        <v>1357</v>
      </c>
      <c r="R135" s="100">
        <f t="shared" si="30"/>
        <v>0.8136151523469668</v>
      </c>
      <c r="S135" s="150">
        <f>元DATA!L126</f>
        <v>0</v>
      </c>
      <c r="U135" s="22"/>
      <c r="W135" t="str">
        <f t="shared" si="22"/>
        <v/>
      </c>
    </row>
    <row r="136" spans="1:23">
      <c r="A136" s="108" t="str">
        <f>IF(元DATA!A127,元DATA!A127,"")</f>
        <v/>
      </c>
      <c r="B136">
        <f>元DATA!B127</f>
        <v>0</v>
      </c>
      <c r="C136">
        <f>元DATA!C127</f>
        <v>0</v>
      </c>
      <c r="D136">
        <f>元DATA!D127</f>
        <v>0</v>
      </c>
      <c r="E136">
        <f>元DATA!E127</f>
        <v>0</v>
      </c>
      <c r="F136" s="85">
        <f>元DATA!F127</f>
        <v>0</v>
      </c>
      <c r="G136" s="85">
        <f>元DATA!G127</f>
        <v>0</v>
      </c>
      <c r="H136" s="85">
        <f>元DATA!H127</f>
        <v>0</v>
      </c>
      <c r="I136" s="85">
        <f t="shared" si="23"/>
        <v>0</v>
      </c>
      <c r="J136" s="85">
        <f t="shared" si="24"/>
        <v>0</v>
      </c>
      <c r="K136" s="85">
        <f t="shared" si="25"/>
        <v>0</v>
      </c>
      <c r="L136" s="85">
        <f t="shared" si="32"/>
        <v>2964</v>
      </c>
      <c r="M136" s="85">
        <f t="shared" si="31"/>
        <v>3643</v>
      </c>
      <c r="N136" s="85">
        <f t="shared" si="26"/>
        <v>0</v>
      </c>
      <c r="O136" s="85">
        <f t="shared" si="27"/>
        <v>3528.5714285714289</v>
      </c>
      <c r="P136" s="85">
        <f t="shared" si="28"/>
        <v>39</v>
      </c>
      <c r="Q136" s="85">
        <f t="shared" si="29"/>
        <v>1357</v>
      </c>
      <c r="R136" s="100">
        <f t="shared" si="30"/>
        <v>0.8136151523469668</v>
      </c>
      <c r="S136" s="150">
        <f>元DATA!L127</f>
        <v>0</v>
      </c>
      <c r="U136" s="22"/>
      <c r="W136" t="str">
        <f t="shared" si="22"/>
        <v/>
      </c>
    </row>
    <row r="137" spans="1:23">
      <c r="A137" s="108" t="str">
        <f>IF(元DATA!A128,元DATA!A128,"")</f>
        <v/>
      </c>
      <c r="B137">
        <f>元DATA!B128</f>
        <v>0</v>
      </c>
      <c r="C137">
        <f>元DATA!C128</f>
        <v>0</v>
      </c>
      <c r="D137">
        <f>元DATA!D128</f>
        <v>0</v>
      </c>
      <c r="E137">
        <f>元DATA!E128</f>
        <v>0</v>
      </c>
      <c r="F137" s="85">
        <f>元DATA!F128</f>
        <v>0</v>
      </c>
      <c r="G137" s="85">
        <f>元DATA!G128</f>
        <v>0</v>
      </c>
      <c r="H137" s="85">
        <f>元DATA!H128</f>
        <v>0</v>
      </c>
      <c r="I137" s="85">
        <f t="shared" si="23"/>
        <v>0</v>
      </c>
      <c r="J137" s="85">
        <f t="shared" si="24"/>
        <v>0</v>
      </c>
      <c r="K137" s="85">
        <f t="shared" si="25"/>
        <v>0</v>
      </c>
      <c r="L137" s="85">
        <f t="shared" si="32"/>
        <v>2964</v>
      </c>
      <c r="M137" s="85">
        <f t="shared" si="31"/>
        <v>3643</v>
      </c>
      <c r="N137" s="85">
        <f t="shared" si="26"/>
        <v>0</v>
      </c>
      <c r="O137" s="85">
        <f t="shared" si="27"/>
        <v>3528.5714285714289</v>
      </c>
      <c r="P137" s="85">
        <f t="shared" si="28"/>
        <v>39</v>
      </c>
      <c r="Q137" s="85">
        <f t="shared" si="29"/>
        <v>1357</v>
      </c>
      <c r="R137" s="100">
        <f t="shared" si="30"/>
        <v>0.8136151523469668</v>
      </c>
      <c r="S137" s="150">
        <f>元DATA!L128</f>
        <v>0</v>
      </c>
      <c r="U137" s="22"/>
      <c r="W137" t="str">
        <f t="shared" si="22"/>
        <v/>
      </c>
    </row>
    <row r="138" spans="1:23">
      <c r="A138" s="108" t="str">
        <f>IF(元DATA!A129,元DATA!A129,"")</f>
        <v/>
      </c>
      <c r="B138">
        <f>元DATA!B129</f>
        <v>0</v>
      </c>
      <c r="C138">
        <f>元DATA!C129</f>
        <v>0</v>
      </c>
      <c r="D138">
        <f>元DATA!D129</f>
        <v>0</v>
      </c>
      <c r="E138">
        <f>元DATA!E129</f>
        <v>0</v>
      </c>
      <c r="F138" s="85">
        <f>元DATA!F129</f>
        <v>0</v>
      </c>
      <c r="G138" s="85">
        <f>元DATA!G129</f>
        <v>0</v>
      </c>
      <c r="H138" s="85">
        <f>元DATA!H129</f>
        <v>0</v>
      </c>
      <c r="I138" s="85">
        <f t="shared" si="23"/>
        <v>0</v>
      </c>
      <c r="J138" s="85">
        <f t="shared" si="24"/>
        <v>0</v>
      </c>
      <c r="K138" s="85">
        <f t="shared" si="25"/>
        <v>0</v>
      </c>
      <c r="L138" s="85">
        <f t="shared" si="32"/>
        <v>2964</v>
      </c>
      <c r="M138" s="85">
        <f t="shared" si="31"/>
        <v>3643</v>
      </c>
      <c r="N138" s="85">
        <f t="shared" si="26"/>
        <v>0</v>
      </c>
      <c r="O138" s="85">
        <f t="shared" si="27"/>
        <v>3528.5714285714289</v>
      </c>
      <c r="P138" s="85">
        <f t="shared" si="28"/>
        <v>39</v>
      </c>
      <c r="Q138" s="85">
        <f t="shared" si="29"/>
        <v>1357</v>
      </c>
      <c r="R138" s="100">
        <f t="shared" si="30"/>
        <v>0.8136151523469668</v>
      </c>
      <c r="S138" s="150">
        <f>元DATA!L129</f>
        <v>0</v>
      </c>
      <c r="U138" s="22"/>
      <c r="W138" t="str">
        <f t="shared" si="22"/>
        <v/>
      </c>
    </row>
    <row r="139" spans="1:23">
      <c r="A139" s="108" t="str">
        <f>IF(元DATA!A130,元DATA!A130,"")</f>
        <v/>
      </c>
      <c r="B139">
        <f>元DATA!B130</f>
        <v>0</v>
      </c>
      <c r="C139">
        <f>元DATA!C130</f>
        <v>0</v>
      </c>
      <c r="D139">
        <f>元DATA!D130</f>
        <v>0</v>
      </c>
      <c r="E139">
        <f>元DATA!E130</f>
        <v>0</v>
      </c>
      <c r="F139" s="85">
        <f>元DATA!F130</f>
        <v>0</v>
      </c>
      <c r="G139" s="85">
        <f>元DATA!G130</f>
        <v>0</v>
      </c>
      <c r="H139" s="85">
        <f>元DATA!H130</f>
        <v>0</v>
      </c>
      <c r="I139" s="85">
        <f t="shared" si="23"/>
        <v>0</v>
      </c>
      <c r="J139" s="85">
        <f t="shared" si="24"/>
        <v>0</v>
      </c>
      <c r="K139" s="85">
        <f t="shared" si="25"/>
        <v>0</v>
      </c>
      <c r="L139" s="85">
        <f t="shared" si="32"/>
        <v>2964</v>
      </c>
      <c r="M139" s="85">
        <f t="shared" si="31"/>
        <v>3643</v>
      </c>
      <c r="N139" s="85">
        <f t="shared" si="26"/>
        <v>0</v>
      </c>
      <c r="O139" s="85">
        <f t="shared" si="27"/>
        <v>3528.5714285714289</v>
      </c>
      <c r="P139" s="85">
        <f t="shared" si="28"/>
        <v>39</v>
      </c>
      <c r="Q139" s="85">
        <f t="shared" si="29"/>
        <v>1357</v>
      </c>
      <c r="R139" s="100">
        <f t="shared" si="30"/>
        <v>0.8136151523469668</v>
      </c>
      <c r="S139" s="150">
        <f>元DATA!L130</f>
        <v>0</v>
      </c>
      <c r="U139" s="22"/>
      <c r="W139" t="str">
        <f t="shared" si="22"/>
        <v/>
      </c>
    </row>
    <row r="140" spans="1:23">
      <c r="A140" s="108" t="str">
        <f>IF(元DATA!A131,元DATA!A131,"")</f>
        <v/>
      </c>
      <c r="B140">
        <f>元DATA!B131</f>
        <v>0</v>
      </c>
      <c r="C140">
        <f>元DATA!C131</f>
        <v>0</v>
      </c>
      <c r="D140">
        <f>元DATA!D131</f>
        <v>0</v>
      </c>
      <c r="E140">
        <f>元DATA!E131</f>
        <v>0</v>
      </c>
      <c r="F140" s="85">
        <f>元DATA!F131</f>
        <v>0</v>
      </c>
      <c r="G140" s="85">
        <f>元DATA!G131</f>
        <v>0</v>
      </c>
      <c r="H140" s="85">
        <f>元DATA!H131</f>
        <v>0</v>
      </c>
      <c r="I140" s="85">
        <f t="shared" si="23"/>
        <v>0</v>
      </c>
      <c r="J140" s="85">
        <f t="shared" si="24"/>
        <v>0</v>
      </c>
      <c r="K140" s="85">
        <f t="shared" si="25"/>
        <v>0</v>
      </c>
      <c r="L140" s="85">
        <f t="shared" si="32"/>
        <v>2964</v>
      </c>
      <c r="M140" s="85">
        <f t="shared" si="31"/>
        <v>3643</v>
      </c>
      <c r="N140" s="85">
        <f t="shared" si="26"/>
        <v>0</v>
      </c>
      <c r="O140" s="85">
        <f t="shared" si="27"/>
        <v>3528.5714285714289</v>
      </c>
      <c r="P140" s="85">
        <f t="shared" si="28"/>
        <v>39</v>
      </c>
      <c r="Q140" s="85">
        <f t="shared" si="29"/>
        <v>1357</v>
      </c>
      <c r="R140" s="100">
        <f t="shared" si="30"/>
        <v>0.8136151523469668</v>
      </c>
      <c r="S140" s="150">
        <f>元DATA!L131</f>
        <v>0</v>
      </c>
      <c r="U140" s="22"/>
      <c r="W140" t="str">
        <f t="shared" si="22"/>
        <v/>
      </c>
    </row>
    <row r="141" spans="1:23">
      <c r="A141" s="108" t="str">
        <f>IF(元DATA!A132,元DATA!A132,"")</f>
        <v/>
      </c>
      <c r="B141">
        <f>元DATA!B132</f>
        <v>0</v>
      </c>
      <c r="C141">
        <f>元DATA!C132</f>
        <v>0</v>
      </c>
      <c r="D141">
        <f>元DATA!D132</f>
        <v>0</v>
      </c>
      <c r="E141">
        <f>元DATA!E132</f>
        <v>0</v>
      </c>
      <c r="F141" s="85">
        <f>元DATA!F132</f>
        <v>0</v>
      </c>
      <c r="G141" s="85">
        <f>元DATA!G132</f>
        <v>0</v>
      </c>
      <c r="H141" s="85">
        <f>元DATA!H132</f>
        <v>0</v>
      </c>
      <c r="I141" s="85">
        <f t="shared" si="23"/>
        <v>0</v>
      </c>
      <c r="J141" s="85">
        <f t="shared" si="24"/>
        <v>0</v>
      </c>
      <c r="K141" s="85">
        <f t="shared" si="25"/>
        <v>0</v>
      </c>
      <c r="L141" s="85">
        <f t="shared" si="32"/>
        <v>2964</v>
      </c>
      <c r="M141" s="85">
        <f t="shared" si="31"/>
        <v>3643</v>
      </c>
      <c r="N141" s="85">
        <f t="shared" si="26"/>
        <v>0</v>
      </c>
      <c r="O141" s="85">
        <f t="shared" si="27"/>
        <v>3528.5714285714289</v>
      </c>
      <c r="P141" s="85">
        <f t="shared" si="28"/>
        <v>39</v>
      </c>
      <c r="Q141" s="85">
        <f t="shared" si="29"/>
        <v>1357</v>
      </c>
      <c r="R141" s="100">
        <f t="shared" si="30"/>
        <v>0.8136151523469668</v>
      </c>
      <c r="S141" s="150">
        <f>元DATA!L132</f>
        <v>0</v>
      </c>
      <c r="U141" s="22"/>
      <c r="W141" t="str">
        <f t="shared" ref="W141:W204" si="33">IF(A141="","",YEAR(A141))</f>
        <v/>
      </c>
    </row>
    <row r="142" spans="1:23">
      <c r="A142" s="108" t="str">
        <f>IF(元DATA!A133,元DATA!A133,"")</f>
        <v/>
      </c>
      <c r="B142">
        <f>元DATA!B133</f>
        <v>0</v>
      </c>
      <c r="C142">
        <f>元DATA!C133</f>
        <v>0</v>
      </c>
      <c r="D142">
        <f>元DATA!D133</f>
        <v>0</v>
      </c>
      <c r="E142">
        <f>元DATA!E133</f>
        <v>0</v>
      </c>
      <c r="F142" s="85">
        <f>元DATA!F133</f>
        <v>0</v>
      </c>
      <c r="G142" s="85">
        <f>元DATA!G133</f>
        <v>0</v>
      </c>
      <c r="H142" s="85">
        <f>元DATA!H133</f>
        <v>0</v>
      </c>
      <c r="I142" s="85">
        <f t="shared" ref="I142:I180" si="34">B142</f>
        <v>0</v>
      </c>
      <c r="J142" s="85">
        <f t="shared" ref="J142:J180" si="35">C142-D142</f>
        <v>0</v>
      </c>
      <c r="K142" s="85">
        <f t="shared" ref="K142:K180" si="36">F142-G142</f>
        <v>0</v>
      </c>
      <c r="L142" s="85">
        <f t="shared" si="32"/>
        <v>2964</v>
      </c>
      <c r="M142" s="85">
        <f t="shared" si="31"/>
        <v>3643</v>
      </c>
      <c r="N142" s="85">
        <f t="shared" ref="N142:N180" si="37">I142/$J$4</f>
        <v>0</v>
      </c>
      <c r="O142" s="85">
        <f t="shared" ref="O142:O180" si="38">L142/$J$4</f>
        <v>3528.5714285714289</v>
      </c>
      <c r="P142" s="85">
        <f t="shared" ref="P142:P180" si="39">P141-D142</f>
        <v>39</v>
      </c>
      <c r="Q142" s="85">
        <f t="shared" ref="Q142:Q180" si="40">(Q141+M141+S142)-M142</f>
        <v>1357</v>
      </c>
      <c r="R142" s="100">
        <f t="shared" ref="R142:R180" si="41">L142/M142</f>
        <v>0.8136151523469668</v>
      </c>
      <c r="S142" s="150">
        <f>元DATA!L133</f>
        <v>0</v>
      </c>
      <c r="U142" s="22"/>
      <c r="W142" t="str">
        <f t="shared" si="33"/>
        <v/>
      </c>
    </row>
    <row r="143" spans="1:23">
      <c r="A143" s="108" t="str">
        <f>IF(元DATA!A134,元DATA!A134,"")</f>
        <v/>
      </c>
      <c r="B143" s="109">
        <f>元DATA!B134</f>
        <v>0</v>
      </c>
      <c r="C143" s="109">
        <f>元DATA!C134</f>
        <v>0</v>
      </c>
      <c r="D143" s="109">
        <f>元DATA!D134</f>
        <v>0</v>
      </c>
      <c r="E143" s="109">
        <f>元DATA!E134</f>
        <v>0</v>
      </c>
      <c r="F143" s="110">
        <f>元DATA!F134</f>
        <v>0</v>
      </c>
      <c r="G143" s="110">
        <f>元DATA!G134</f>
        <v>0</v>
      </c>
      <c r="H143" s="110">
        <f>元DATA!H134</f>
        <v>0</v>
      </c>
      <c r="I143" s="110">
        <f t="shared" si="34"/>
        <v>0</v>
      </c>
      <c r="J143" s="110">
        <f t="shared" si="35"/>
        <v>0</v>
      </c>
      <c r="K143" s="110">
        <f t="shared" si="36"/>
        <v>0</v>
      </c>
      <c r="L143" s="110">
        <f t="shared" si="32"/>
        <v>2964</v>
      </c>
      <c r="M143" s="110">
        <f t="shared" ref="M143:M180" si="42">M142+J143</f>
        <v>3643</v>
      </c>
      <c r="N143" s="110">
        <f t="shared" si="37"/>
        <v>0</v>
      </c>
      <c r="O143" s="110">
        <f t="shared" si="38"/>
        <v>3528.5714285714289</v>
      </c>
      <c r="P143" s="110">
        <f t="shared" si="39"/>
        <v>39</v>
      </c>
      <c r="Q143" s="110">
        <f t="shared" si="40"/>
        <v>1357</v>
      </c>
      <c r="R143" s="111">
        <f t="shared" si="41"/>
        <v>0.8136151523469668</v>
      </c>
      <c r="S143" s="150">
        <f>元DATA!L134</f>
        <v>0</v>
      </c>
      <c r="U143" s="22"/>
      <c r="W143" t="str">
        <f t="shared" si="33"/>
        <v/>
      </c>
    </row>
    <row r="144" spans="1:23">
      <c r="A144" s="108" t="str">
        <f>IF(元DATA!A135,元DATA!A135,"")</f>
        <v/>
      </c>
      <c r="B144">
        <f>元DATA!B135</f>
        <v>0</v>
      </c>
      <c r="C144">
        <f>元DATA!C135</f>
        <v>0</v>
      </c>
      <c r="D144">
        <f>元DATA!D135</f>
        <v>0</v>
      </c>
      <c r="E144">
        <f>元DATA!E135</f>
        <v>0</v>
      </c>
      <c r="F144" s="85">
        <f>元DATA!F135</f>
        <v>0</v>
      </c>
      <c r="G144" s="85">
        <f>元DATA!G135</f>
        <v>0</v>
      </c>
      <c r="H144" s="85">
        <f>元DATA!H135</f>
        <v>0</v>
      </c>
      <c r="I144" s="85">
        <f t="shared" si="34"/>
        <v>0</v>
      </c>
      <c r="J144" s="85">
        <f t="shared" si="35"/>
        <v>0</v>
      </c>
      <c r="K144" s="85">
        <f t="shared" si="36"/>
        <v>0</v>
      </c>
      <c r="L144" s="85">
        <f t="shared" si="32"/>
        <v>2964</v>
      </c>
      <c r="M144" s="85">
        <f t="shared" si="42"/>
        <v>3643</v>
      </c>
      <c r="N144" s="85">
        <f t="shared" si="37"/>
        <v>0</v>
      </c>
      <c r="O144" s="85">
        <f t="shared" si="38"/>
        <v>3528.5714285714289</v>
      </c>
      <c r="P144" s="85">
        <f t="shared" si="39"/>
        <v>39</v>
      </c>
      <c r="Q144" s="85">
        <f t="shared" si="40"/>
        <v>1357</v>
      </c>
      <c r="R144" s="100">
        <f t="shared" si="41"/>
        <v>0.8136151523469668</v>
      </c>
      <c r="S144" s="150">
        <f>元DATA!L135</f>
        <v>0</v>
      </c>
      <c r="U144" s="22">
        <v>12</v>
      </c>
      <c r="W144" t="str">
        <f t="shared" si="33"/>
        <v/>
      </c>
    </row>
    <row r="145" spans="1:23">
      <c r="A145" s="108" t="str">
        <f>IF(元DATA!A136,元DATA!A136,"")</f>
        <v/>
      </c>
      <c r="B145">
        <f>元DATA!B136</f>
        <v>0</v>
      </c>
      <c r="C145">
        <f>元DATA!C136</f>
        <v>0</v>
      </c>
      <c r="D145">
        <f>元DATA!D136</f>
        <v>0</v>
      </c>
      <c r="E145">
        <f>元DATA!E136</f>
        <v>0</v>
      </c>
      <c r="F145" s="85">
        <f>元DATA!F136</f>
        <v>0</v>
      </c>
      <c r="G145" s="85">
        <f>元DATA!G136</f>
        <v>0</v>
      </c>
      <c r="H145" s="85">
        <f>元DATA!H136</f>
        <v>0</v>
      </c>
      <c r="I145" s="85">
        <f t="shared" si="34"/>
        <v>0</v>
      </c>
      <c r="J145" s="85">
        <f t="shared" si="35"/>
        <v>0</v>
      </c>
      <c r="K145" s="85">
        <f t="shared" si="36"/>
        <v>0</v>
      </c>
      <c r="L145" s="85">
        <f t="shared" si="32"/>
        <v>2964</v>
      </c>
      <c r="M145" s="85">
        <f t="shared" si="42"/>
        <v>3643</v>
      </c>
      <c r="N145" s="85">
        <f t="shared" si="37"/>
        <v>0</v>
      </c>
      <c r="O145" s="85">
        <f t="shared" si="38"/>
        <v>3528.5714285714289</v>
      </c>
      <c r="P145" s="85">
        <f t="shared" si="39"/>
        <v>39</v>
      </c>
      <c r="Q145" s="85">
        <f t="shared" si="40"/>
        <v>1357</v>
      </c>
      <c r="R145" s="100">
        <f t="shared" si="41"/>
        <v>0.8136151523469668</v>
      </c>
      <c r="S145" s="150">
        <f>元DATA!L136</f>
        <v>0</v>
      </c>
      <c r="U145" s="22"/>
      <c r="W145" t="str">
        <f t="shared" si="33"/>
        <v/>
      </c>
    </row>
    <row r="146" spans="1:23">
      <c r="A146" s="108" t="str">
        <f>IF(元DATA!A137,元DATA!A137,"")</f>
        <v/>
      </c>
      <c r="B146">
        <f>元DATA!B137</f>
        <v>0</v>
      </c>
      <c r="C146">
        <f>元DATA!C137</f>
        <v>0</v>
      </c>
      <c r="D146">
        <f>元DATA!D137</f>
        <v>0</v>
      </c>
      <c r="E146">
        <f>元DATA!E137</f>
        <v>0</v>
      </c>
      <c r="F146" s="85">
        <f>元DATA!F137</f>
        <v>0</v>
      </c>
      <c r="G146" s="85">
        <f>元DATA!G137</f>
        <v>0</v>
      </c>
      <c r="H146" s="85">
        <f>元DATA!H137</f>
        <v>0</v>
      </c>
      <c r="I146" s="85">
        <f t="shared" si="34"/>
        <v>0</v>
      </c>
      <c r="J146" s="85">
        <f t="shared" si="35"/>
        <v>0</v>
      </c>
      <c r="K146" s="85">
        <f t="shared" si="36"/>
        <v>0</v>
      </c>
      <c r="L146" s="85">
        <f t="shared" si="32"/>
        <v>2964</v>
      </c>
      <c r="M146" s="85">
        <f t="shared" si="42"/>
        <v>3643</v>
      </c>
      <c r="N146" s="85">
        <f t="shared" si="37"/>
        <v>0</v>
      </c>
      <c r="O146" s="85">
        <f t="shared" si="38"/>
        <v>3528.5714285714289</v>
      </c>
      <c r="P146" s="85">
        <f t="shared" si="39"/>
        <v>39</v>
      </c>
      <c r="Q146" s="85">
        <f t="shared" si="40"/>
        <v>1357</v>
      </c>
      <c r="R146" s="100">
        <f t="shared" si="41"/>
        <v>0.8136151523469668</v>
      </c>
      <c r="S146" s="150">
        <f>元DATA!L137</f>
        <v>0</v>
      </c>
      <c r="U146" s="22"/>
      <c r="W146" t="str">
        <f t="shared" si="33"/>
        <v/>
      </c>
    </row>
    <row r="147" spans="1:23">
      <c r="A147" s="108" t="str">
        <f>IF(元DATA!A138,元DATA!A138,"")</f>
        <v/>
      </c>
      <c r="B147">
        <f>元DATA!B138</f>
        <v>0</v>
      </c>
      <c r="C147">
        <f>元DATA!C138</f>
        <v>0</v>
      </c>
      <c r="D147">
        <f>元DATA!D138</f>
        <v>0</v>
      </c>
      <c r="E147">
        <f>元DATA!E138</f>
        <v>0</v>
      </c>
      <c r="F147" s="85">
        <f>元DATA!F138</f>
        <v>0</v>
      </c>
      <c r="G147" s="85">
        <f>元DATA!G138</f>
        <v>0</v>
      </c>
      <c r="H147" s="85">
        <f>元DATA!H138</f>
        <v>0</v>
      </c>
      <c r="I147" s="85">
        <f t="shared" si="34"/>
        <v>0</v>
      </c>
      <c r="J147" s="85">
        <f t="shared" si="35"/>
        <v>0</v>
      </c>
      <c r="K147" s="85">
        <f t="shared" si="36"/>
        <v>0</v>
      </c>
      <c r="L147" s="85">
        <f t="shared" si="32"/>
        <v>2964</v>
      </c>
      <c r="M147" s="85">
        <f t="shared" si="42"/>
        <v>3643</v>
      </c>
      <c r="N147" s="85">
        <f t="shared" si="37"/>
        <v>0</v>
      </c>
      <c r="O147" s="85">
        <f t="shared" si="38"/>
        <v>3528.5714285714289</v>
      </c>
      <c r="P147" s="85">
        <f t="shared" si="39"/>
        <v>39</v>
      </c>
      <c r="Q147" s="85">
        <f t="shared" si="40"/>
        <v>1357</v>
      </c>
      <c r="R147" s="100">
        <f t="shared" si="41"/>
        <v>0.8136151523469668</v>
      </c>
      <c r="S147" s="150">
        <f>元DATA!L138</f>
        <v>0</v>
      </c>
      <c r="U147" s="22"/>
      <c r="W147" t="str">
        <f t="shared" si="33"/>
        <v/>
      </c>
    </row>
    <row r="148" spans="1:23">
      <c r="A148" s="108" t="str">
        <f>IF(元DATA!A139,元DATA!A139,"")</f>
        <v/>
      </c>
      <c r="B148">
        <f>元DATA!B139</f>
        <v>0</v>
      </c>
      <c r="C148">
        <f>元DATA!C139</f>
        <v>0</v>
      </c>
      <c r="D148">
        <f>元DATA!D139</f>
        <v>0</v>
      </c>
      <c r="E148">
        <f>元DATA!E139</f>
        <v>0</v>
      </c>
      <c r="F148" s="85">
        <f>元DATA!F139</f>
        <v>0</v>
      </c>
      <c r="G148" s="85">
        <f>元DATA!G139</f>
        <v>0</v>
      </c>
      <c r="H148" s="85">
        <f>元DATA!H139</f>
        <v>0</v>
      </c>
      <c r="I148" s="85">
        <f t="shared" si="34"/>
        <v>0</v>
      </c>
      <c r="J148" s="85">
        <f t="shared" si="35"/>
        <v>0</v>
      </c>
      <c r="K148" s="85">
        <f t="shared" si="36"/>
        <v>0</v>
      </c>
      <c r="L148" s="85">
        <f t="shared" si="32"/>
        <v>2964</v>
      </c>
      <c r="M148" s="85">
        <f t="shared" si="42"/>
        <v>3643</v>
      </c>
      <c r="N148" s="85">
        <f t="shared" si="37"/>
        <v>0</v>
      </c>
      <c r="O148" s="85">
        <f t="shared" si="38"/>
        <v>3528.5714285714289</v>
      </c>
      <c r="P148" s="85">
        <f t="shared" si="39"/>
        <v>39</v>
      </c>
      <c r="Q148" s="85">
        <f t="shared" si="40"/>
        <v>1357</v>
      </c>
      <c r="R148" s="100">
        <f t="shared" si="41"/>
        <v>0.8136151523469668</v>
      </c>
      <c r="S148" s="150">
        <f>元DATA!L139</f>
        <v>0</v>
      </c>
      <c r="U148" s="22"/>
      <c r="W148" t="str">
        <f t="shared" si="33"/>
        <v/>
      </c>
    </row>
    <row r="149" spans="1:23">
      <c r="A149" s="108" t="str">
        <f>IF(元DATA!A140,元DATA!A140,"")</f>
        <v/>
      </c>
      <c r="B149">
        <f>元DATA!B140</f>
        <v>0</v>
      </c>
      <c r="C149">
        <f>元DATA!C140</f>
        <v>0</v>
      </c>
      <c r="D149">
        <f>元DATA!D140</f>
        <v>0</v>
      </c>
      <c r="E149">
        <f>元DATA!E140</f>
        <v>0</v>
      </c>
      <c r="F149" s="85">
        <f>元DATA!F140</f>
        <v>0</v>
      </c>
      <c r="G149" s="85">
        <f>元DATA!G140</f>
        <v>0</v>
      </c>
      <c r="H149" s="85">
        <f>元DATA!H140</f>
        <v>0</v>
      </c>
      <c r="I149" s="85">
        <f t="shared" si="34"/>
        <v>0</v>
      </c>
      <c r="J149" s="85">
        <f t="shared" si="35"/>
        <v>0</v>
      </c>
      <c r="K149" s="85">
        <f t="shared" si="36"/>
        <v>0</v>
      </c>
      <c r="L149" s="85">
        <f t="shared" si="32"/>
        <v>2964</v>
      </c>
      <c r="M149" s="85">
        <f t="shared" si="42"/>
        <v>3643</v>
      </c>
      <c r="N149" s="85">
        <f t="shared" si="37"/>
        <v>0</v>
      </c>
      <c r="O149" s="85">
        <f t="shared" si="38"/>
        <v>3528.5714285714289</v>
      </c>
      <c r="P149" s="85">
        <f t="shared" si="39"/>
        <v>39</v>
      </c>
      <c r="Q149" s="85">
        <f t="shared" si="40"/>
        <v>1357</v>
      </c>
      <c r="R149" s="100">
        <f t="shared" si="41"/>
        <v>0.8136151523469668</v>
      </c>
      <c r="S149" s="150">
        <f>元DATA!L140</f>
        <v>0</v>
      </c>
      <c r="U149" s="22"/>
      <c r="W149" t="str">
        <f t="shared" si="33"/>
        <v/>
      </c>
    </row>
    <row r="150" spans="1:23">
      <c r="A150" s="108" t="str">
        <f>IF(元DATA!A141,元DATA!A141,"")</f>
        <v/>
      </c>
      <c r="B150">
        <f>元DATA!B141</f>
        <v>0</v>
      </c>
      <c r="C150">
        <f>元DATA!C141</f>
        <v>0</v>
      </c>
      <c r="D150">
        <f>元DATA!D141</f>
        <v>0</v>
      </c>
      <c r="E150">
        <f>元DATA!E141</f>
        <v>0</v>
      </c>
      <c r="F150" s="85">
        <f>元DATA!F141</f>
        <v>0</v>
      </c>
      <c r="G150" s="85">
        <f>元DATA!G141</f>
        <v>0</v>
      </c>
      <c r="H150" s="85">
        <f>元DATA!H141</f>
        <v>0</v>
      </c>
      <c r="I150" s="85">
        <f t="shared" si="34"/>
        <v>0</v>
      </c>
      <c r="J150" s="85">
        <f t="shared" si="35"/>
        <v>0</v>
      </c>
      <c r="K150" s="85">
        <f t="shared" si="36"/>
        <v>0</v>
      </c>
      <c r="L150" s="85">
        <f t="shared" si="32"/>
        <v>2964</v>
      </c>
      <c r="M150" s="85">
        <f t="shared" si="42"/>
        <v>3643</v>
      </c>
      <c r="N150" s="85">
        <f t="shared" si="37"/>
        <v>0</v>
      </c>
      <c r="O150" s="85">
        <f t="shared" si="38"/>
        <v>3528.5714285714289</v>
      </c>
      <c r="P150" s="85">
        <f t="shared" si="39"/>
        <v>39</v>
      </c>
      <c r="Q150" s="85">
        <f t="shared" si="40"/>
        <v>1357</v>
      </c>
      <c r="R150" s="100">
        <f t="shared" si="41"/>
        <v>0.8136151523469668</v>
      </c>
      <c r="S150" s="150">
        <f>元DATA!L141</f>
        <v>0</v>
      </c>
      <c r="U150" s="22"/>
      <c r="W150" t="str">
        <f t="shared" si="33"/>
        <v/>
      </c>
    </row>
    <row r="151" spans="1:23">
      <c r="A151" s="108" t="str">
        <f>IF(元DATA!A142,元DATA!A142,"")</f>
        <v/>
      </c>
      <c r="B151">
        <f>元DATA!B142</f>
        <v>0</v>
      </c>
      <c r="C151">
        <f>元DATA!C142</f>
        <v>0</v>
      </c>
      <c r="D151">
        <f>元DATA!D142</f>
        <v>0</v>
      </c>
      <c r="E151">
        <f>元DATA!E142</f>
        <v>0</v>
      </c>
      <c r="F151" s="85">
        <f>元DATA!F142</f>
        <v>0</v>
      </c>
      <c r="G151" s="85">
        <f>元DATA!G142</f>
        <v>0</v>
      </c>
      <c r="H151" s="85">
        <f>元DATA!H142</f>
        <v>0</v>
      </c>
      <c r="I151" s="85">
        <f t="shared" si="34"/>
        <v>0</v>
      </c>
      <c r="J151" s="85">
        <f t="shared" si="35"/>
        <v>0</v>
      </c>
      <c r="K151" s="85">
        <f t="shared" si="36"/>
        <v>0</v>
      </c>
      <c r="L151" s="85">
        <f t="shared" si="32"/>
        <v>2964</v>
      </c>
      <c r="M151" s="85">
        <f t="shared" si="42"/>
        <v>3643</v>
      </c>
      <c r="N151" s="85">
        <f t="shared" si="37"/>
        <v>0</v>
      </c>
      <c r="O151" s="85">
        <f t="shared" si="38"/>
        <v>3528.5714285714289</v>
      </c>
      <c r="P151" s="85">
        <f t="shared" si="39"/>
        <v>39</v>
      </c>
      <c r="Q151" s="85">
        <f t="shared" si="40"/>
        <v>1357</v>
      </c>
      <c r="R151" s="100">
        <f t="shared" si="41"/>
        <v>0.8136151523469668</v>
      </c>
      <c r="S151" s="150">
        <f>元DATA!L142</f>
        <v>0</v>
      </c>
      <c r="U151" s="22"/>
      <c r="W151" t="str">
        <f t="shared" si="33"/>
        <v/>
      </c>
    </row>
    <row r="152" spans="1:23">
      <c r="A152" s="108" t="str">
        <f>IF(元DATA!A143,元DATA!A143,"")</f>
        <v/>
      </c>
      <c r="B152">
        <f>元DATA!B143</f>
        <v>0</v>
      </c>
      <c r="C152">
        <f>元DATA!C143</f>
        <v>0</v>
      </c>
      <c r="D152">
        <f>元DATA!D143</f>
        <v>0</v>
      </c>
      <c r="E152">
        <f>元DATA!E143</f>
        <v>0</v>
      </c>
      <c r="F152" s="85">
        <f>元DATA!F143</f>
        <v>0</v>
      </c>
      <c r="G152" s="85">
        <f>元DATA!G143</f>
        <v>0</v>
      </c>
      <c r="H152" s="85">
        <f>元DATA!H143</f>
        <v>0</v>
      </c>
      <c r="I152" s="85">
        <f t="shared" si="34"/>
        <v>0</v>
      </c>
      <c r="J152" s="85">
        <f t="shared" si="35"/>
        <v>0</v>
      </c>
      <c r="K152" s="85">
        <f t="shared" si="36"/>
        <v>0</v>
      </c>
      <c r="L152" s="85">
        <f t="shared" si="32"/>
        <v>2964</v>
      </c>
      <c r="M152" s="85">
        <f t="shared" si="42"/>
        <v>3643</v>
      </c>
      <c r="N152" s="85">
        <f t="shared" si="37"/>
        <v>0</v>
      </c>
      <c r="O152" s="85">
        <f t="shared" si="38"/>
        <v>3528.5714285714289</v>
      </c>
      <c r="P152" s="85">
        <f t="shared" si="39"/>
        <v>39</v>
      </c>
      <c r="Q152" s="85">
        <f t="shared" si="40"/>
        <v>1357</v>
      </c>
      <c r="R152" s="100">
        <f t="shared" si="41"/>
        <v>0.8136151523469668</v>
      </c>
      <c r="S152" s="150">
        <f>元DATA!L143</f>
        <v>0</v>
      </c>
      <c r="U152" s="22"/>
      <c r="W152" t="str">
        <f t="shared" si="33"/>
        <v/>
      </c>
    </row>
    <row r="153" spans="1:23">
      <c r="A153" s="108" t="str">
        <f>IF(元DATA!A144,元DATA!A144,"")</f>
        <v/>
      </c>
      <c r="B153">
        <f>元DATA!B144</f>
        <v>0</v>
      </c>
      <c r="C153">
        <f>元DATA!C144</f>
        <v>0</v>
      </c>
      <c r="D153">
        <f>元DATA!D144</f>
        <v>0</v>
      </c>
      <c r="E153">
        <f>元DATA!E144</f>
        <v>0</v>
      </c>
      <c r="F153" s="85">
        <f>元DATA!F144</f>
        <v>0</v>
      </c>
      <c r="G153" s="85">
        <f>元DATA!G144</f>
        <v>0</v>
      </c>
      <c r="H153" s="85">
        <f>元DATA!H144</f>
        <v>0</v>
      </c>
      <c r="I153" s="85">
        <f t="shared" si="34"/>
        <v>0</v>
      </c>
      <c r="J153" s="85">
        <f t="shared" si="35"/>
        <v>0</v>
      </c>
      <c r="K153" s="85">
        <f t="shared" si="36"/>
        <v>0</v>
      </c>
      <c r="L153" s="85">
        <f t="shared" si="32"/>
        <v>2964</v>
      </c>
      <c r="M153" s="85">
        <f t="shared" si="42"/>
        <v>3643</v>
      </c>
      <c r="N153" s="85">
        <f t="shared" si="37"/>
        <v>0</v>
      </c>
      <c r="O153" s="85">
        <f t="shared" si="38"/>
        <v>3528.5714285714289</v>
      </c>
      <c r="P153" s="85">
        <f t="shared" si="39"/>
        <v>39</v>
      </c>
      <c r="Q153" s="85">
        <f t="shared" si="40"/>
        <v>1357</v>
      </c>
      <c r="R153" s="100">
        <f t="shared" si="41"/>
        <v>0.8136151523469668</v>
      </c>
      <c r="S153" s="150">
        <f>元DATA!L144</f>
        <v>0</v>
      </c>
      <c r="U153" s="22"/>
      <c r="W153" t="str">
        <f t="shared" si="33"/>
        <v/>
      </c>
    </row>
    <row r="154" spans="1:23">
      <c r="A154" s="108" t="str">
        <f>IF(元DATA!A145,元DATA!A145,"")</f>
        <v/>
      </c>
      <c r="B154">
        <f>元DATA!B145</f>
        <v>0</v>
      </c>
      <c r="C154">
        <f>元DATA!C145</f>
        <v>0</v>
      </c>
      <c r="D154">
        <f>元DATA!D145</f>
        <v>0</v>
      </c>
      <c r="E154">
        <f>元DATA!E145</f>
        <v>0</v>
      </c>
      <c r="F154" s="85">
        <f>元DATA!F145</f>
        <v>0</v>
      </c>
      <c r="G154" s="85">
        <f>元DATA!G145</f>
        <v>0</v>
      </c>
      <c r="H154" s="85">
        <f>元DATA!H145</f>
        <v>0</v>
      </c>
      <c r="I154" s="85">
        <f t="shared" si="34"/>
        <v>0</v>
      </c>
      <c r="J154" s="85">
        <f t="shared" si="35"/>
        <v>0</v>
      </c>
      <c r="K154" s="85">
        <f t="shared" si="36"/>
        <v>0</v>
      </c>
      <c r="L154" s="85">
        <f t="shared" si="32"/>
        <v>2964</v>
      </c>
      <c r="M154" s="85">
        <f t="shared" si="42"/>
        <v>3643</v>
      </c>
      <c r="N154" s="85">
        <f t="shared" si="37"/>
        <v>0</v>
      </c>
      <c r="O154" s="85">
        <f t="shared" si="38"/>
        <v>3528.5714285714289</v>
      </c>
      <c r="P154" s="85">
        <f t="shared" si="39"/>
        <v>39</v>
      </c>
      <c r="Q154" s="85">
        <f t="shared" si="40"/>
        <v>1357</v>
      </c>
      <c r="R154" s="100">
        <f t="shared" si="41"/>
        <v>0.8136151523469668</v>
      </c>
      <c r="S154" s="150">
        <f>元DATA!L145</f>
        <v>0</v>
      </c>
      <c r="U154" s="22"/>
      <c r="W154" t="str">
        <f t="shared" si="33"/>
        <v/>
      </c>
    </row>
    <row r="155" spans="1:23">
      <c r="A155" s="108" t="str">
        <f>IF(元DATA!A146,元DATA!A146,"")</f>
        <v/>
      </c>
      <c r="B155" s="109">
        <f>元DATA!B146</f>
        <v>0</v>
      </c>
      <c r="C155" s="109">
        <f>元DATA!C146</f>
        <v>0</v>
      </c>
      <c r="D155" s="109">
        <f>元DATA!D146</f>
        <v>0</v>
      </c>
      <c r="E155" s="109">
        <f>元DATA!E146</f>
        <v>0</v>
      </c>
      <c r="F155" s="110">
        <f>元DATA!F146</f>
        <v>0</v>
      </c>
      <c r="G155" s="110">
        <f>元DATA!G146</f>
        <v>0</v>
      </c>
      <c r="H155" s="110">
        <f>元DATA!H146</f>
        <v>0</v>
      </c>
      <c r="I155" s="110">
        <f t="shared" si="34"/>
        <v>0</v>
      </c>
      <c r="J155" s="110">
        <f t="shared" si="35"/>
        <v>0</v>
      </c>
      <c r="K155" s="110">
        <f t="shared" si="36"/>
        <v>0</v>
      </c>
      <c r="L155" s="110">
        <f t="shared" si="32"/>
        <v>2964</v>
      </c>
      <c r="M155" s="110">
        <f t="shared" si="42"/>
        <v>3643</v>
      </c>
      <c r="N155" s="110">
        <f t="shared" si="37"/>
        <v>0</v>
      </c>
      <c r="O155" s="110">
        <f t="shared" si="38"/>
        <v>3528.5714285714289</v>
      </c>
      <c r="P155" s="110">
        <f t="shared" si="39"/>
        <v>39</v>
      </c>
      <c r="Q155" s="110">
        <f t="shared" si="40"/>
        <v>1357</v>
      </c>
      <c r="R155" s="111">
        <f t="shared" si="41"/>
        <v>0.8136151523469668</v>
      </c>
      <c r="S155" s="150">
        <f>元DATA!L146</f>
        <v>0</v>
      </c>
      <c r="U155" s="22"/>
      <c r="W155" t="str">
        <f t="shared" si="33"/>
        <v/>
      </c>
    </row>
    <row r="156" spans="1:23">
      <c r="A156" s="108" t="str">
        <f>IF(元DATA!A147,元DATA!A147,"")</f>
        <v/>
      </c>
      <c r="B156">
        <f>元DATA!B147</f>
        <v>0</v>
      </c>
      <c r="C156">
        <f>元DATA!C147</f>
        <v>0</v>
      </c>
      <c r="D156">
        <f>元DATA!D147</f>
        <v>0</v>
      </c>
      <c r="E156">
        <f>元DATA!E147</f>
        <v>0</v>
      </c>
      <c r="F156" s="85">
        <f>元DATA!F147</f>
        <v>0</v>
      </c>
      <c r="G156" s="85">
        <f>元DATA!G147</f>
        <v>0</v>
      </c>
      <c r="H156" s="85">
        <f>元DATA!H147</f>
        <v>0</v>
      </c>
      <c r="I156" s="85">
        <f t="shared" si="34"/>
        <v>0</v>
      </c>
      <c r="J156" s="85">
        <f t="shared" si="35"/>
        <v>0</v>
      </c>
      <c r="K156" s="85">
        <f t="shared" si="36"/>
        <v>0</v>
      </c>
      <c r="L156" s="85">
        <f t="shared" si="32"/>
        <v>2964</v>
      </c>
      <c r="M156" s="85">
        <f t="shared" si="42"/>
        <v>3643</v>
      </c>
      <c r="N156" s="85">
        <f t="shared" si="37"/>
        <v>0</v>
      </c>
      <c r="O156" s="85">
        <f t="shared" si="38"/>
        <v>3528.5714285714289</v>
      </c>
      <c r="P156" s="85">
        <f t="shared" si="39"/>
        <v>39</v>
      </c>
      <c r="Q156" s="85">
        <f t="shared" si="40"/>
        <v>1357</v>
      </c>
      <c r="R156" s="100">
        <f t="shared" si="41"/>
        <v>0.8136151523469668</v>
      </c>
      <c r="S156" s="150">
        <f>元DATA!L147</f>
        <v>0</v>
      </c>
      <c r="U156" s="22">
        <v>13</v>
      </c>
      <c r="W156" t="str">
        <f t="shared" si="33"/>
        <v/>
      </c>
    </row>
    <row r="157" spans="1:23">
      <c r="A157" s="108" t="str">
        <f>IF(元DATA!A148,元DATA!A148,"")</f>
        <v/>
      </c>
      <c r="B157">
        <f>元DATA!B148</f>
        <v>0</v>
      </c>
      <c r="C157">
        <f>元DATA!C148</f>
        <v>0</v>
      </c>
      <c r="D157">
        <f>元DATA!D148</f>
        <v>0</v>
      </c>
      <c r="E157">
        <f>元DATA!E148</f>
        <v>0</v>
      </c>
      <c r="F157" s="85">
        <f>元DATA!F148</f>
        <v>0</v>
      </c>
      <c r="G157" s="85">
        <f>元DATA!G148</f>
        <v>0</v>
      </c>
      <c r="H157" s="85">
        <f>元DATA!H148</f>
        <v>0</v>
      </c>
      <c r="I157" s="85">
        <f t="shared" si="34"/>
        <v>0</v>
      </c>
      <c r="J157" s="85">
        <f t="shared" si="35"/>
        <v>0</v>
      </c>
      <c r="K157" s="85">
        <f t="shared" si="36"/>
        <v>0</v>
      </c>
      <c r="L157" s="85">
        <f t="shared" si="32"/>
        <v>2964</v>
      </c>
      <c r="M157" s="85">
        <f t="shared" si="42"/>
        <v>3643</v>
      </c>
      <c r="N157" s="85">
        <f t="shared" si="37"/>
        <v>0</v>
      </c>
      <c r="O157" s="85">
        <f t="shared" si="38"/>
        <v>3528.5714285714289</v>
      </c>
      <c r="P157" s="85">
        <f t="shared" si="39"/>
        <v>39</v>
      </c>
      <c r="Q157" s="85">
        <f t="shared" si="40"/>
        <v>1357</v>
      </c>
      <c r="R157" s="100">
        <f t="shared" si="41"/>
        <v>0.8136151523469668</v>
      </c>
      <c r="S157" s="150">
        <f>元DATA!L148</f>
        <v>0</v>
      </c>
      <c r="U157" s="22"/>
      <c r="W157" t="str">
        <f t="shared" si="33"/>
        <v/>
      </c>
    </row>
    <row r="158" spans="1:23">
      <c r="A158" s="108" t="str">
        <f>IF(元DATA!A149,元DATA!A149,"")</f>
        <v/>
      </c>
      <c r="B158">
        <f>元DATA!B149</f>
        <v>0</v>
      </c>
      <c r="C158">
        <f>元DATA!C149</f>
        <v>0</v>
      </c>
      <c r="D158">
        <f>元DATA!D149</f>
        <v>0</v>
      </c>
      <c r="E158">
        <f>元DATA!E149</f>
        <v>0</v>
      </c>
      <c r="F158" s="85">
        <f>元DATA!F149</f>
        <v>0</v>
      </c>
      <c r="G158" s="85">
        <f>元DATA!G149</f>
        <v>0</v>
      </c>
      <c r="H158" s="85">
        <f>元DATA!H149</f>
        <v>0</v>
      </c>
      <c r="I158" s="85">
        <f t="shared" si="34"/>
        <v>0</v>
      </c>
      <c r="J158" s="85">
        <f t="shared" si="35"/>
        <v>0</v>
      </c>
      <c r="K158" s="85">
        <f t="shared" si="36"/>
        <v>0</v>
      </c>
      <c r="L158" s="85">
        <f t="shared" ref="L158:L180" si="43">L157+I158</f>
        <v>2964</v>
      </c>
      <c r="M158" s="85">
        <f t="shared" si="42"/>
        <v>3643</v>
      </c>
      <c r="N158" s="85">
        <f t="shared" si="37"/>
        <v>0</v>
      </c>
      <c r="O158" s="85">
        <f t="shared" si="38"/>
        <v>3528.5714285714289</v>
      </c>
      <c r="P158" s="85">
        <f t="shared" si="39"/>
        <v>39</v>
      </c>
      <c r="Q158" s="85">
        <f t="shared" si="40"/>
        <v>1357</v>
      </c>
      <c r="R158" s="100">
        <f t="shared" si="41"/>
        <v>0.8136151523469668</v>
      </c>
      <c r="S158" s="150">
        <f>元DATA!L149</f>
        <v>0</v>
      </c>
      <c r="U158" s="22"/>
      <c r="W158" t="str">
        <f t="shared" si="33"/>
        <v/>
      </c>
    </row>
    <row r="159" spans="1:23">
      <c r="A159" s="108" t="str">
        <f>IF(元DATA!A150,元DATA!A150,"")</f>
        <v/>
      </c>
      <c r="B159">
        <f>元DATA!B150</f>
        <v>0</v>
      </c>
      <c r="C159">
        <f>元DATA!C150</f>
        <v>0</v>
      </c>
      <c r="D159">
        <f>元DATA!D150</f>
        <v>0</v>
      </c>
      <c r="E159">
        <f>元DATA!E150</f>
        <v>0</v>
      </c>
      <c r="F159" s="85">
        <f>元DATA!F150</f>
        <v>0</v>
      </c>
      <c r="G159" s="85">
        <f>元DATA!G150</f>
        <v>0</v>
      </c>
      <c r="H159" s="85">
        <f>元DATA!H150</f>
        <v>0</v>
      </c>
      <c r="I159" s="85">
        <f t="shared" si="34"/>
        <v>0</v>
      </c>
      <c r="J159" s="85">
        <f t="shared" si="35"/>
        <v>0</v>
      </c>
      <c r="K159" s="85">
        <f t="shared" si="36"/>
        <v>0</v>
      </c>
      <c r="L159" s="85">
        <f t="shared" si="43"/>
        <v>2964</v>
      </c>
      <c r="M159" s="85">
        <f t="shared" si="42"/>
        <v>3643</v>
      </c>
      <c r="N159" s="85">
        <f t="shared" si="37"/>
        <v>0</v>
      </c>
      <c r="O159" s="85">
        <f t="shared" si="38"/>
        <v>3528.5714285714289</v>
      </c>
      <c r="P159" s="85">
        <f t="shared" si="39"/>
        <v>39</v>
      </c>
      <c r="Q159" s="85">
        <f t="shared" si="40"/>
        <v>1357</v>
      </c>
      <c r="R159" s="100">
        <f t="shared" si="41"/>
        <v>0.8136151523469668</v>
      </c>
      <c r="S159" s="150">
        <f>元DATA!L150</f>
        <v>0</v>
      </c>
      <c r="U159" s="22"/>
      <c r="W159" t="str">
        <f t="shared" si="33"/>
        <v/>
      </c>
    </row>
    <row r="160" spans="1:23">
      <c r="A160" s="108" t="str">
        <f>IF(元DATA!A151,元DATA!A151,"")</f>
        <v/>
      </c>
      <c r="B160">
        <f>元DATA!B151</f>
        <v>0</v>
      </c>
      <c r="C160">
        <f>元DATA!C151</f>
        <v>0</v>
      </c>
      <c r="D160">
        <f>元DATA!D151</f>
        <v>0</v>
      </c>
      <c r="E160">
        <f>元DATA!E151</f>
        <v>0</v>
      </c>
      <c r="F160" s="85">
        <f>元DATA!F151</f>
        <v>0</v>
      </c>
      <c r="G160" s="85">
        <f>元DATA!G151</f>
        <v>0</v>
      </c>
      <c r="H160" s="85">
        <f>元DATA!H151</f>
        <v>0</v>
      </c>
      <c r="I160" s="85">
        <f t="shared" si="34"/>
        <v>0</v>
      </c>
      <c r="J160" s="85">
        <f t="shared" si="35"/>
        <v>0</v>
      </c>
      <c r="K160" s="85">
        <f t="shared" si="36"/>
        <v>0</v>
      </c>
      <c r="L160" s="85">
        <f t="shared" si="43"/>
        <v>2964</v>
      </c>
      <c r="M160" s="85">
        <f t="shared" si="42"/>
        <v>3643</v>
      </c>
      <c r="N160" s="85">
        <f t="shared" si="37"/>
        <v>0</v>
      </c>
      <c r="O160" s="85">
        <f t="shared" si="38"/>
        <v>3528.5714285714289</v>
      </c>
      <c r="P160" s="85">
        <f t="shared" si="39"/>
        <v>39</v>
      </c>
      <c r="Q160" s="85">
        <f t="shared" si="40"/>
        <v>1357</v>
      </c>
      <c r="R160" s="100">
        <f t="shared" si="41"/>
        <v>0.8136151523469668</v>
      </c>
      <c r="S160" s="150">
        <f>元DATA!L151</f>
        <v>0</v>
      </c>
      <c r="U160" s="22"/>
      <c r="W160" t="str">
        <f t="shared" si="33"/>
        <v/>
      </c>
    </row>
    <row r="161" spans="1:23">
      <c r="A161" s="108" t="str">
        <f>IF(元DATA!A152,元DATA!A152,"")</f>
        <v/>
      </c>
      <c r="B161">
        <f>元DATA!B152</f>
        <v>0</v>
      </c>
      <c r="C161">
        <f>元DATA!C152</f>
        <v>0</v>
      </c>
      <c r="D161">
        <f>元DATA!D152</f>
        <v>0</v>
      </c>
      <c r="E161">
        <f>元DATA!E152</f>
        <v>0</v>
      </c>
      <c r="F161" s="85">
        <f>元DATA!F152</f>
        <v>0</v>
      </c>
      <c r="G161" s="85">
        <f>元DATA!G152</f>
        <v>0</v>
      </c>
      <c r="H161" s="85">
        <f>元DATA!H152</f>
        <v>0</v>
      </c>
      <c r="I161" s="85">
        <f t="shared" si="34"/>
        <v>0</v>
      </c>
      <c r="J161" s="85">
        <f t="shared" si="35"/>
        <v>0</v>
      </c>
      <c r="K161" s="85">
        <f t="shared" si="36"/>
        <v>0</v>
      </c>
      <c r="L161" s="85">
        <f t="shared" si="43"/>
        <v>2964</v>
      </c>
      <c r="M161" s="85">
        <f t="shared" si="42"/>
        <v>3643</v>
      </c>
      <c r="N161" s="85">
        <f t="shared" si="37"/>
        <v>0</v>
      </c>
      <c r="O161" s="85">
        <f t="shared" si="38"/>
        <v>3528.5714285714289</v>
      </c>
      <c r="P161" s="85">
        <f t="shared" si="39"/>
        <v>39</v>
      </c>
      <c r="Q161" s="85">
        <f t="shared" si="40"/>
        <v>1357</v>
      </c>
      <c r="R161" s="100">
        <f t="shared" si="41"/>
        <v>0.8136151523469668</v>
      </c>
      <c r="S161" s="150">
        <f>元DATA!L152</f>
        <v>0</v>
      </c>
      <c r="U161" s="22"/>
      <c r="W161" t="str">
        <f t="shared" si="33"/>
        <v/>
      </c>
    </row>
    <row r="162" spans="1:23">
      <c r="A162" s="108" t="str">
        <f>IF(元DATA!A153,元DATA!A153,"")</f>
        <v/>
      </c>
      <c r="B162">
        <f>元DATA!B153</f>
        <v>0</v>
      </c>
      <c r="C162">
        <f>元DATA!C153</f>
        <v>0</v>
      </c>
      <c r="D162">
        <f>元DATA!D153</f>
        <v>0</v>
      </c>
      <c r="E162">
        <f>元DATA!E153</f>
        <v>0</v>
      </c>
      <c r="F162" s="85">
        <f>元DATA!F153</f>
        <v>0</v>
      </c>
      <c r="G162" s="85">
        <f>元DATA!G153</f>
        <v>0</v>
      </c>
      <c r="H162" s="85">
        <f>元DATA!H153</f>
        <v>0</v>
      </c>
      <c r="I162" s="85">
        <f t="shared" si="34"/>
        <v>0</v>
      </c>
      <c r="J162" s="85">
        <f t="shared" si="35"/>
        <v>0</v>
      </c>
      <c r="K162" s="85">
        <f t="shared" si="36"/>
        <v>0</v>
      </c>
      <c r="L162" s="85">
        <f t="shared" si="43"/>
        <v>2964</v>
      </c>
      <c r="M162" s="85">
        <f t="shared" si="42"/>
        <v>3643</v>
      </c>
      <c r="N162" s="85">
        <f t="shared" si="37"/>
        <v>0</v>
      </c>
      <c r="O162" s="85">
        <f t="shared" si="38"/>
        <v>3528.5714285714289</v>
      </c>
      <c r="P162" s="85">
        <f t="shared" si="39"/>
        <v>39</v>
      </c>
      <c r="Q162" s="85">
        <f t="shared" si="40"/>
        <v>1357</v>
      </c>
      <c r="R162" s="100">
        <f t="shared" si="41"/>
        <v>0.8136151523469668</v>
      </c>
      <c r="S162" s="150">
        <f>元DATA!L153</f>
        <v>0</v>
      </c>
      <c r="U162" s="22"/>
      <c r="W162" t="str">
        <f t="shared" si="33"/>
        <v/>
      </c>
    </row>
    <row r="163" spans="1:23">
      <c r="A163" s="108" t="str">
        <f>IF(元DATA!A154,元DATA!A154,"")</f>
        <v/>
      </c>
      <c r="B163">
        <f>元DATA!B154</f>
        <v>0</v>
      </c>
      <c r="C163">
        <f>元DATA!C154</f>
        <v>0</v>
      </c>
      <c r="D163">
        <f>元DATA!D154</f>
        <v>0</v>
      </c>
      <c r="E163">
        <f>元DATA!E154</f>
        <v>0</v>
      </c>
      <c r="F163" s="85">
        <f>元DATA!F154</f>
        <v>0</v>
      </c>
      <c r="G163" s="85">
        <f>元DATA!G154</f>
        <v>0</v>
      </c>
      <c r="H163" s="85">
        <f>元DATA!H154</f>
        <v>0</v>
      </c>
      <c r="I163" s="85">
        <f t="shared" si="34"/>
        <v>0</v>
      </c>
      <c r="J163" s="85">
        <f t="shared" si="35"/>
        <v>0</v>
      </c>
      <c r="K163" s="85">
        <f t="shared" si="36"/>
        <v>0</v>
      </c>
      <c r="L163" s="85">
        <f t="shared" si="43"/>
        <v>2964</v>
      </c>
      <c r="M163" s="85">
        <f t="shared" si="42"/>
        <v>3643</v>
      </c>
      <c r="N163" s="85">
        <f t="shared" si="37"/>
        <v>0</v>
      </c>
      <c r="O163" s="85">
        <f t="shared" si="38"/>
        <v>3528.5714285714289</v>
      </c>
      <c r="P163" s="85">
        <f t="shared" si="39"/>
        <v>39</v>
      </c>
      <c r="Q163" s="85">
        <f t="shared" si="40"/>
        <v>1357</v>
      </c>
      <c r="R163" s="100">
        <f t="shared" si="41"/>
        <v>0.8136151523469668</v>
      </c>
      <c r="S163" s="150">
        <f>元DATA!L154</f>
        <v>0</v>
      </c>
      <c r="U163" s="22"/>
      <c r="W163" t="str">
        <f t="shared" si="33"/>
        <v/>
      </c>
    </row>
    <row r="164" spans="1:23">
      <c r="A164" s="108" t="str">
        <f>IF(元DATA!A155,元DATA!A155,"")</f>
        <v/>
      </c>
      <c r="B164">
        <f>元DATA!B155</f>
        <v>0</v>
      </c>
      <c r="C164">
        <f>元DATA!C155</f>
        <v>0</v>
      </c>
      <c r="D164">
        <f>元DATA!D155</f>
        <v>0</v>
      </c>
      <c r="E164">
        <f>元DATA!E155</f>
        <v>0</v>
      </c>
      <c r="F164" s="85">
        <f>元DATA!F155</f>
        <v>0</v>
      </c>
      <c r="G164" s="85">
        <f>元DATA!G155</f>
        <v>0</v>
      </c>
      <c r="H164" s="85">
        <f>元DATA!H155</f>
        <v>0</v>
      </c>
      <c r="I164" s="85">
        <f t="shared" si="34"/>
        <v>0</v>
      </c>
      <c r="J164" s="85">
        <f t="shared" si="35"/>
        <v>0</v>
      </c>
      <c r="K164" s="85">
        <f t="shared" si="36"/>
        <v>0</v>
      </c>
      <c r="L164" s="85">
        <f t="shared" si="43"/>
        <v>2964</v>
      </c>
      <c r="M164" s="85">
        <f t="shared" si="42"/>
        <v>3643</v>
      </c>
      <c r="N164" s="85">
        <f t="shared" si="37"/>
        <v>0</v>
      </c>
      <c r="O164" s="85">
        <f t="shared" si="38"/>
        <v>3528.5714285714289</v>
      </c>
      <c r="P164" s="85">
        <f t="shared" si="39"/>
        <v>39</v>
      </c>
      <c r="Q164" s="85">
        <f t="shared" si="40"/>
        <v>1357</v>
      </c>
      <c r="R164" s="100">
        <f t="shared" si="41"/>
        <v>0.8136151523469668</v>
      </c>
      <c r="S164" s="150">
        <f>元DATA!L155</f>
        <v>0</v>
      </c>
      <c r="U164" s="22"/>
      <c r="W164" t="str">
        <f t="shared" si="33"/>
        <v/>
      </c>
    </row>
    <row r="165" spans="1:23">
      <c r="A165" s="108" t="str">
        <f>IF(元DATA!A156,元DATA!A156,"")</f>
        <v/>
      </c>
      <c r="B165">
        <f>元DATA!B156</f>
        <v>0</v>
      </c>
      <c r="C165">
        <f>元DATA!C156</f>
        <v>0</v>
      </c>
      <c r="D165">
        <f>元DATA!D156</f>
        <v>0</v>
      </c>
      <c r="E165">
        <f>元DATA!E156</f>
        <v>0</v>
      </c>
      <c r="F165" s="85">
        <f>元DATA!F156</f>
        <v>0</v>
      </c>
      <c r="G165" s="85">
        <f>元DATA!G156</f>
        <v>0</v>
      </c>
      <c r="H165" s="85">
        <f>元DATA!H156</f>
        <v>0</v>
      </c>
      <c r="I165" s="85">
        <f t="shared" si="34"/>
        <v>0</v>
      </c>
      <c r="J165" s="85">
        <f t="shared" si="35"/>
        <v>0</v>
      </c>
      <c r="K165" s="85">
        <f t="shared" si="36"/>
        <v>0</v>
      </c>
      <c r="L165" s="85">
        <f t="shared" si="43"/>
        <v>2964</v>
      </c>
      <c r="M165" s="85">
        <f t="shared" si="42"/>
        <v>3643</v>
      </c>
      <c r="N165" s="85">
        <f t="shared" si="37"/>
        <v>0</v>
      </c>
      <c r="O165" s="85">
        <f t="shared" si="38"/>
        <v>3528.5714285714289</v>
      </c>
      <c r="P165" s="85">
        <f t="shared" si="39"/>
        <v>39</v>
      </c>
      <c r="Q165" s="85">
        <f t="shared" si="40"/>
        <v>1357</v>
      </c>
      <c r="R165" s="100">
        <f t="shared" si="41"/>
        <v>0.8136151523469668</v>
      </c>
      <c r="S165" s="150">
        <f>元DATA!L156</f>
        <v>0</v>
      </c>
      <c r="U165" s="22"/>
      <c r="W165" t="str">
        <f t="shared" si="33"/>
        <v/>
      </c>
    </row>
    <row r="166" spans="1:23">
      <c r="A166" s="108" t="str">
        <f>IF(元DATA!A157,元DATA!A157,"")</f>
        <v/>
      </c>
      <c r="B166">
        <f>元DATA!B157</f>
        <v>0</v>
      </c>
      <c r="C166">
        <f>元DATA!C157</f>
        <v>0</v>
      </c>
      <c r="D166">
        <f>元DATA!D157</f>
        <v>0</v>
      </c>
      <c r="E166">
        <f>元DATA!E157</f>
        <v>0</v>
      </c>
      <c r="F166" s="85">
        <f>元DATA!F157</f>
        <v>0</v>
      </c>
      <c r="G166" s="85">
        <f>元DATA!G157</f>
        <v>0</v>
      </c>
      <c r="H166" s="85">
        <f>元DATA!H157</f>
        <v>0</v>
      </c>
      <c r="I166" s="85">
        <f t="shared" si="34"/>
        <v>0</v>
      </c>
      <c r="J166" s="85">
        <f t="shared" si="35"/>
        <v>0</v>
      </c>
      <c r="K166" s="85">
        <f t="shared" si="36"/>
        <v>0</v>
      </c>
      <c r="L166" s="85">
        <f t="shared" si="43"/>
        <v>2964</v>
      </c>
      <c r="M166" s="85">
        <f t="shared" si="42"/>
        <v>3643</v>
      </c>
      <c r="N166" s="85">
        <f t="shared" si="37"/>
        <v>0</v>
      </c>
      <c r="O166" s="85">
        <f t="shared" si="38"/>
        <v>3528.5714285714289</v>
      </c>
      <c r="P166" s="85">
        <f t="shared" si="39"/>
        <v>39</v>
      </c>
      <c r="Q166" s="85">
        <f t="shared" si="40"/>
        <v>1357</v>
      </c>
      <c r="R166" s="100">
        <f t="shared" si="41"/>
        <v>0.8136151523469668</v>
      </c>
      <c r="S166" s="150">
        <f>元DATA!L157</f>
        <v>0</v>
      </c>
      <c r="U166" s="22"/>
      <c r="W166" t="str">
        <f t="shared" si="33"/>
        <v/>
      </c>
    </row>
    <row r="167" spans="1:23">
      <c r="A167" s="108" t="str">
        <f>IF(元DATA!A158,元DATA!A158,"")</f>
        <v/>
      </c>
      <c r="B167" s="109">
        <f>元DATA!B158</f>
        <v>0</v>
      </c>
      <c r="C167" s="109">
        <f>元DATA!C158</f>
        <v>0</v>
      </c>
      <c r="D167" s="109">
        <f>元DATA!D158</f>
        <v>0</v>
      </c>
      <c r="E167" s="109">
        <f>元DATA!E158</f>
        <v>0</v>
      </c>
      <c r="F167" s="110">
        <f>元DATA!F158</f>
        <v>0</v>
      </c>
      <c r="G167" s="110">
        <f>元DATA!G158</f>
        <v>0</v>
      </c>
      <c r="H167" s="110">
        <f>元DATA!H158</f>
        <v>0</v>
      </c>
      <c r="I167" s="110">
        <f t="shared" si="34"/>
        <v>0</v>
      </c>
      <c r="J167" s="110">
        <f t="shared" si="35"/>
        <v>0</v>
      </c>
      <c r="K167" s="110">
        <f t="shared" si="36"/>
        <v>0</v>
      </c>
      <c r="L167" s="110">
        <f t="shared" si="43"/>
        <v>2964</v>
      </c>
      <c r="M167" s="110">
        <f t="shared" si="42"/>
        <v>3643</v>
      </c>
      <c r="N167" s="110">
        <f t="shared" si="37"/>
        <v>0</v>
      </c>
      <c r="O167" s="110">
        <f t="shared" si="38"/>
        <v>3528.5714285714289</v>
      </c>
      <c r="P167" s="110">
        <f t="shared" si="39"/>
        <v>39</v>
      </c>
      <c r="Q167" s="110">
        <f t="shared" si="40"/>
        <v>1357</v>
      </c>
      <c r="R167" s="111">
        <f t="shared" si="41"/>
        <v>0.8136151523469668</v>
      </c>
      <c r="S167" s="150">
        <f>元DATA!L158</f>
        <v>0</v>
      </c>
      <c r="U167" s="22"/>
      <c r="W167" t="str">
        <f t="shared" si="33"/>
        <v/>
      </c>
    </row>
    <row r="168" spans="1:23">
      <c r="A168" s="108" t="str">
        <f>IF(元DATA!A159,元DATA!A159,"")</f>
        <v/>
      </c>
      <c r="B168">
        <f>元DATA!B159</f>
        <v>0</v>
      </c>
      <c r="C168">
        <f>元DATA!C159</f>
        <v>0</v>
      </c>
      <c r="D168">
        <f>元DATA!D159</f>
        <v>0</v>
      </c>
      <c r="E168">
        <f>元DATA!E159</f>
        <v>0</v>
      </c>
      <c r="F168" s="85">
        <f>元DATA!F159</f>
        <v>0</v>
      </c>
      <c r="G168" s="85">
        <f>元DATA!G159</f>
        <v>0</v>
      </c>
      <c r="H168" s="85">
        <f>元DATA!H159</f>
        <v>0</v>
      </c>
      <c r="I168" s="85">
        <f t="shared" si="34"/>
        <v>0</v>
      </c>
      <c r="J168" s="85">
        <f t="shared" si="35"/>
        <v>0</v>
      </c>
      <c r="K168" s="85">
        <f t="shared" si="36"/>
        <v>0</v>
      </c>
      <c r="L168" s="85">
        <f t="shared" si="43"/>
        <v>2964</v>
      </c>
      <c r="M168" s="85">
        <f t="shared" si="42"/>
        <v>3643</v>
      </c>
      <c r="N168" s="85">
        <f t="shared" si="37"/>
        <v>0</v>
      </c>
      <c r="O168" s="85">
        <f t="shared" si="38"/>
        <v>3528.5714285714289</v>
      </c>
      <c r="P168" s="85">
        <f t="shared" si="39"/>
        <v>39</v>
      </c>
      <c r="Q168" s="85">
        <f t="shared" si="40"/>
        <v>1357</v>
      </c>
      <c r="R168" s="100">
        <f t="shared" si="41"/>
        <v>0.8136151523469668</v>
      </c>
      <c r="S168" s="150">
        <f>元DATA!L159</f>
        <v>0</v>
      </c>
      <c r="U168" s="22">
        <v>14</v>
      </c>
      <c r="W168" t="str">
        <f t="shared" si="33"/>
        <v/>
      </c>
    </row>
    <row r="169" spans="1:23">
      <c r="A169" s="108" t="str">
        <f>IF(元DATA!A160,元DATA!A160,"")</f>
        <v/>
      </c>
      <c r="B169">
        <f>元DATA!B160</f>
        <v>0</v>
      </c>
      <c r="C169">
        <f>元DATA!C160</f>
        <v>0</v>
      </c>
      <c r="D169">
        <f>元DATA!D160</f>
        <v>0</v>
      </c>
      <c r="E169">
        <f>元DATA!E160</f>
        <v>0</v>
      </c>
      <c r="F169" s="85">
        <f>元DATA!F160</f>
        <v>0</v>
      </c>
      <c r="G169" s="85">
        <f>元DATA!G160</f>
        <v>0</v>
      </c>
      <c r="H169" s="85">
        <f>元DATA!H160</f>
        <v>0</v>
      </c>
      <c r="I169" s="85">
        <f t="shared" si="34"/>
        <v>0</v>
      </c>
      <c r="J169" s="85">
        <f t="shared" si="35"/>
        <v>0</v>
      </c>
      <c r="K169" s="85">
        <f t="shared" si="36"/>
        <v>0</v>
      </c>
      <c r="L169" s="85">
        <f t="shared" si="43"/>
        <v>2964</v>
      </c>
      <c r="M169" s="85">
        <f t="shared" si="42"/>
        <v>3643</v>
      </c>
      <c r="N169" s="85">
        <f t="shared" si="37"/>
        <v>0</v>
      </c>
      <c r="O169" s="85">
        <f t="shared" si="38"/>
        <v>3528.5714285714289</v>
      </c>
      <c r="P169" s="85">
        <f t="shared" si="39"/>
        <v>39</v>
      </c>
      <c r="Q169" s="85">
        <f t="shared" si="40"/>
        <v>1357</v>
      </c>
      <c r="R169" s="100">
        <f t="shared" si="41"/>
        <v>0.8136151523469668</v>
      </c>
      <c r="S169" s="150">
        <f>元DATA!L160</f>
        <v>0</v>
      </c>
      <c r="U169" s="22"/>
      <c r="W169" t="str">
        <f t="shared" si="33"/>
        <v/>
      </c>
    </row>
    <row r="170" spans="1:23">
      <c r="A170" s="108" t="str">
        <f>IF(元DATA!A161,元DATA!A161,"")</f>
        <v/>
      </c>
      <c r="B170">
        <f>元DATA!B161</f>
        <v>0</v>
      </c>
      <c r="C170">
        <f>元DATA!C161</f>
        <v>0</v>
      </c>
      <c r="D170">
        <f>元DATA!D161</f>
        <v>0</v>
      </c>
      <c r="E170">
        <f>元DATA!E161</f>
        <v>0</v>
      </c>
      <c r="F170" s="85">
        <f>元DATA!F161</f>
        <v>0</v>
      </c>
      <c r="G170" s="85">
        <f>元DATA!G161</f>
        <v>0</v>
      </c>
      <c r="H170" s="85">
        <f>元DATA!H161</f>
        <v>0</v>
      </c>
      <c r="I170" s="85">
        <f t="shared" si="34"/>
        <v>0</v>
      </c>
      <c r="J170" s="85">
        <f t="shared" si="35"/>
        <v>0</v>
      </c>
      <c r="K170" s="85">
        <f t="shared" si="36"/>
        <v>0</v>
      </c>
      <c r="L170" s="85">
        <f t="shared" si="43"/>
        <v>2964</v>
      </c>
      <c r="M170" s="85">
        <f t="shared" si="42"/>
        <v>3643</v>
      </c>
      <c r="N170" s="85">
        <f t="shared" si="37"/>
        <v>0</v>
      </c>
      <c r="O170" s="85">
        <f t="shared" si="38"/>
        <v>3528.5714285714289</v>
      </c>
      <c r="P170" s="85">
        <f t="shared" si="39"/>
        <v>39</v>
      </c>
      <c r="Q170" s="85">
        <f t="shared" si="40"/>
        <v>1357</v>
      </c>
      <c r="R170" s="100">
        <f t="shared" si="41"/>
        <v>0.8136151523469668</v>
      </c>
      <c r="S170" s="150">
        <f>元DATA!L161</f>
        <v>0</v>
      </c>
      <c r="U170" s="22"/>
      <c r="W170" t="str">
        <f t="shared" si="33"/>
        <v/>
      </c>
    </row>
    <row r="171" spans="1:23">
      <c r="A171" s="108" t="str">
        <f>IF(元DATA!A162,元DATA!A162,"")</f>
        <v/>
      </c>
      <c r="B171">
        <f>元DATA!B162</f>
        <v>0</v>
      </c>
      <c r="C171">
        <f>元DATA!C162</f>
        <v>0</v>
      </c>
      <c r="D171">
        <f>元DATA!D162</f>
        <v>0</v>
      </c>
      <c r="E171">
        <f>元DATA!E162</f>
        <v>0</v>
      </c>
      <c r="F171" s="85">
        <f>元DATA!F162</f>
        <v>0</v>
      </c>
      <c r="G171" s="85">
        <f>元DATA!G162</f>
        <v>0</v>
      </c>
      <c r="H171" s="85">
        <f>元DATA!H162</f>
        <v>0</v>
      </c>
      <c r="I171" s="85">
        <f t="shared" si="34"/>
        <v>0</v>
      </c>
      <c r="J171" s="85">
        <f t="shared" si="35"/>
        <v>0</v>
      </c>
      <c r="K171" s="85">
        <f t="shared" si="36"/>
        <v>0</v>
      </c>
      <c r="L171" s="85">
        <f t="shared" si="43"/>
        <v>2964</v>
      </c>
      <c r="M171" s="85">
        <f t="shared" si="42"/>
        <v>3643</v>
      </c>
      <c r="N171" s="85">
        <f t="shared" si="37"/>
        <v>0</v>
      </c>
      <c r="O171" s="85">
        <f t="shared" si="38"/>
        <v>3528.5714285714289</v>
      </c>
      <c r="P171" s="85">
        <f t="shared" si="39"/>
        <v>39</v>
      </c>
      <c r="Q171" s="85">
        <f t="shared" si="40"/>
        <v>1357</v>
      </c>
      <c r="R171" s="100">
        <f t="shared" si="41"/>
        <v>0.8136151523469668</v>
      </c>
      <c r="S171" s="150">
        <f>元DATA!L162</f>
        <v>0</v>
      </c>
      <c r="U171" s="22"/>
      <c r="W171" t="str">
        <f t="shared" si="33"/>
        <v/>
      </c>
    </row>
    <row r="172" spans="1:23">
      <c r="A172" s="108" t="str">
        <f>IF(元DATA!A163,元DATA!A163,"")</f>
        <v/>
      </c>
      <c r="B172">
        <f>元DATA!B163</f>
        <v>0</v>
      </c>
      <c r="C172">
        <f>元DATA!C163</f>
        <v>0</v>
      </c>
      <c r="D172">
        <f>元DATA!D163</f>
        <v>0</v>
      </c>
      <c r="E172">
        <f>元DATA!E163</f>
        <v>0</v>
      </c>
      <c r="F172" s="85">
        <f>元DATA!F163</f>
        <v>0</v>
      </c>
      <c r="G172" s="85">
        <f>元DATA!G163</f>
        <v>0</v>
      </c>
      <c r="H172" s="85">
        <f>元DATA!H163</f>
        <v>0</v>
      </c>
      <c r="I172" s="85">
        <f t="shared" si="34"/>
        <v>0</v>
      </c>
      <c r="J172" s="85">
        <f t="shared" si="35"/>
        <v>0</v>
      </c>
      <c r="K172" s="85">
        <f t="shared" si="36"/>
        <v>0</v>
      </c>
      <c r="L172" s="85">
        <f t="shared" si="43"/>
        <v>2964</v>
      </c>
      <c r="M172" s="85">
        <f t="shared" si="42"/>
        <v>3643</v>
      </c>
      <c r="N172" s="85">
        <f t="shared" si="37"/>
        <v>0</v>
      </c>
      <c r="O172" s="85">
        <f t="shared" si="38"/>
        <v>3528.5714285714289</v>
      </c>
      <c r="P172" s="85">
        <f t="shared" si="39"/>
        <v>39</v>
      </c>
      <c r="Q172" s="85">
        <f t="shared" si="40"/>
        <v>1357</v>
      </c>
      <c r="R172" s="100">
        <f t="shared" si="41"/>
        <v>0.8136151523469668</v>
      </c>
      <c r="S172" s="150">
        <f>元DATA!L163</f>
        <v>0</v>
      </c>
      <c r="U172" s="22"/>
      <c r="W172" t="str">
        <f t="shared" si="33"/>
        <v/>
      </c>
    </row>
    <row r="173" spans="1:23">
      <c r="A173" s="108" t="str">
        <f>IF(元DATA!A164,元DATA!A164,"")</f>
        <v/>
      </c>
      <c r="B173">
        <f>元DATA!B164</f>
        <v>0</v>
      </c>
      <c r="C173">
        <f>元DATA!C164</f>
        <v>0</v>
      </c>
      <c r="D173">
        <f>元DATA!D164</f>
        <v>0</v>
      </c>
      <c r="E173">
        <f>元DATA!E164</f>
        <v>0</v>
      </c>
      <c r="F173" s="85">
        <f>元DATA!F164</f>
        <v>0</v>
      </c>
      <c r="G173" s="85">
        <f>元DATA!G164</f>
        <v>0</v>
      </c>
      <c r="H173" s="85">
        <f>元DATA!H164</f>
        <v>0</v>
      </c>
      <c r="I173" s="85">
        <f t="shared" si="34"/>
        <v>0</v>
      </c>
      <c r="J173" s="85">
        <f t="shared" si="35"/>
        <v>0</v>
      </c>
      <c r="K173" s="85">
        <f t="shared" si="36"/>
        <v>0</v>
      </c>
      <c r="L173" s="85">
        <f t="shared" si="43"/>
        <v>2964</v>
      </c>
      <c r="M173" s="85">
        <f t="shared" si="42"/>
        <v>3643</v>
      </c>
      <c r="N173" s="85">
        <f t="shared" si="37"/>
        <v>0</v>
      </c>
      <c r="O173" s="85">
        <f t="shared" si="38"/>
        <v>3528.5714285714289</v>
      </c>
      <c r="P173" s="85">
        <f t="shared" si="39"/>
        <v>39</v>
      </c>
      <c r="Q173" s="85">
        <f t="shared" si="40"/>
        <v>1357</v>
      </c>
      <c r="R173" s="100">
        <f t="shared" si="41"/>
        <v>0.8136151523469668</v>
      </c>
      <c r="S173" s="150">
        <f>元DATA!L164</f>
        <v>0</v>
      </c>
      <c r="U173" s="22"/>
      <c r="W173" t="str">
        <f t="shared" si="33"/>
        <v/>
      </c>
    </row>
    <row r="174" spans="1:23">
      <c r="A174" s="108" t="str">
        <f>IF(元DATA!A165,元DATA!A165,"")</f>
        <v/>
      </c>
      <c r="B174">
        <f>元DATA!B165</f>
        <v>0</v>
      </c>
      <c r="C174">
        <f>元DATA!C165</f>
        <v>0</v>
      </c>
      <c r="D174">
        <f>元DATA!D165</f>
        <v>0</v>
      </c>
      <c r="E174">
        <f>元DATA!E165</f>
        <v>0</v>
      </c>
      <c r="F174" s="85">
        <f>元DATA!F165</f>
        <v>0</v>
      </c>
      <c r="G174" s="85">
        <f>元DATA!G165</f>
        <v>0</v>
      </c>
      <c r="H174" s="85">
        <f>元DATA!H165</f>
        <v>0</v>
      </c>
      <c r="I174" s="85">
        <f t="shared" si="34"/>
        <v>0</v>
      </c>
      <c r="J174" s="85">
        <f t="shared" si="35"/>
        <v>0</v>
      </c>
      <c r="K174" s="85">
        <f t="shared" si="36"/>
        <v>0</v>
      </c>
      <c r="L174" s="85">
        <f t="shared" si="43"/>
        <v>2964</v>
      </c>
      <c r="M174" s="85">
        <f t="shared" si="42"/>
        <v>3643</v>
      </c>
      <c r="N174" s="85">
        <f t="shared" si="37"/>
        <v>0</v>
      </c>
      <c r="O174" s="85">
        <f t="shared" si="38"/>
        <v>3528.5714285714289</v>
      </c>
      <c r="P174" s="85">
        <f t="shared" si="39"/>
        <v>39</v>
      </c>
      <c r="Q174" s="85">
        <f t="shared" si="40"/>
        <v>1357</v>
      </c>
      <c r="R174" s="100">
        <f t="shared" si="41"/>
        <v>0.8136151523469668</v>
      </c>
      <c r="S174" s="150">
        <f>元DATA!L165</f>
        <v>0</v>
      </c>
      <c r="U174" s="22"/>
      <c r="W174" t="str">
        <f t="shared" si="33"/>
        <v/>
      </c>
    </row>
    <row r="175" spans="1:23">
      <c r="A175" s="108" t="str">
        <f>IF(元DATA!A166,元DATA!A166,"")</f>
        <v/>
      </c>
      <c r="B175">
        <f>元DATA!B166</f>
        <v>0</v>
      </c>
      <c r="C175">
        <f>元DATA!C166</f>
        <v>0</v>
      </c>
      <c r="D175">
        <f>元DATA!D166</f>
        <v>0</v>
      </c>
      <c r="E175">
        <f>元DATA!E166</f>
        <v>0</v>
      </c>
      <c r="F175" s="85">
        <f>元DATA!F166</f>
        <v>0</v>
      </c>
      <c r="G175" s="85">
        <f>元DATA!G166</f>
        <v>0</v>
      </c>
      <c r="H175" s="85">
        <f>元DATA!H166</f>
        <v>0</v>
      </c>
      <c r="I175" s="85">
        <f t="shared" si="34"/>
        <v>0</v>
      </c>
      <c r="J175" s="85">
        <f t="shared" si="35"/>
        <v>0</v>
      </c>
      <c r="K175" s="85">
        <f t="shared" si="36"/>
        <v>0</v>
      </c>
      <c r="L175" s="85">
        <f t="shared" si="43"/>
        <v>2964</v>
      </c>
      <c r="M175" s="85">
        <f t="shared" si="42"/>
        <v>3643</v>
      </c>
      <c r="N175" s="85">
        <f t="shared" si="37"/>
        <v>0</v>
      </c>
      <c r="O175" s="85">
        <f t="shared" si="38"/>
        <v>3528.5714285714289</v>
      </c>
      <c r="P175" s="85">
        <f t="shared" si="39"/>
        <v>39</v>
      </c>
      <c r="Q175" s="85">
        <f t="shared" si="40"/>
        <v>1357</v>
      </c>
      <c r="R175" s="100">
        <f t="shared" si="41"/>
        <v>0.8136151523469668</v>
      </c>
      <c r="S175" s="150">
        <f>元DATA!L166</f>
        <v>0</v>
      </c>
      <c r="U175" s="22"/>
      <c r="W175" t="str">
        <f t="shared" si="33"/>
        <v/>
      </c>
    </row>
    <row r="176" spans="1:23">
      <c r="A176" s="108" t="str">
        <f>IF(元DATA!A167,元DATA!A167,"")</f>
        <v/>
      </c>
      <c r="B176">
        <f>元DATA!B167</f>
        <v>0</v>
      </c>
      <c r="C176">
        <f>元DATA!C167</f>
        <v>0</v>
      </c>
      <c r="D176">
        <f>元DATA!D167</f>
        <v>0</v>
      </c>
      <c r="E176">
        <f>元DATA!E167</f>
        <v>0</v>
      </c>
      <c r="F176" s="85">
        <f>元DATA!F167</f>
        <v>0</v>
      </c>
      <c r="G176" s="85">
        <f>元DATA!G167</f>
        <v>0</v>
      </c>
      <c r="H176" s="85">
        <f>元DATA!H167</f>
        <v>0</v>
      </c>
      <c r="I176" s="85">
        <f t="shared" si="34"/>
        <v>0</v>
      </c>
      <c r="J176" s="85">
        <f t="shared" si="35"/>
        <v>0</v>
      </c>
      <c r="K176" s="85">
        <f t="shared" si="36"/>
        <v>0</v>
      </c>
      <c r="L176" s="85">
        <f t="shared" si="43"/>
        <v>2964</v>
      </c>
      <c r="M176" s="85">
        <f t="shared" si="42"/>
        <v>3643</v>
      </c>
      <c r="N176" s="85">
        <f t="shared" si="37"/>
        <v>0</v>
      </c>
      <c r="O176" s="85">
        <f t="shared" si="38"/>
        <v>3528.5714285714289</v>
      </c>
      <c r="P176" s="85">
        <f t="shared" si="39"/>
        <v>39</v>
      </c>
      <c r="Q176" s="85">
        <f t="shared" si="40"/>
        <v>1357</v>
      </c>
      <c r="R176" s="100">
        <f t="shared" si="41"/>
        <v>0.8136151523469668</v>
      </c>
      <c r="S176" s="150">
        <f>元DATA!L167</f>
        <v>0</v>
      </c>
      <c r="U176" s="22"/>
      <c r="W176" t="str">
        <f t="shared" si="33"/>
        <v/>
      </c>
    </row>
    <row r="177" spans="1:23">
      <c r="A177" s="108" t="str">
        <f>IF(元DATA!A168,元DATA!A168,"")</f>
        <v/>
      </c>
      <c r="B177">
        <f>元DATA!B168</f>
        <v>0</v>
      </c>
      <c r="C177">
        <f>元DATA!C168</f>
        <v>0</v>
      </c>
      <c r="D177">
        <f>元DATA!D168</f>
        <v>0</v>
      </c>
      <c r="E177">
        <f>元DATA!E168</f>
        <v>0</v>
      </c>
      <c r="F177" s="85">
        <f>元DATA!F168</f>
        <v>0</v>
      </c>
      <c r="G177" s="85">
        <f>元DATA!G168</f>
        <v>0</v>
      </c>
      <c r="H177" s="85">
        <f>元DATA!H168</f>
        <v>0</v>
      </c>
      <c r="I177" s="85">
        <f t="shared" si="34"/>
        <v>0</v>
      </c>
      <c r="J177" s="85">
        <f t="shared" si="35"/>
        <v>0</v>
      </c>
      <c r="K177" s="85">
        <f t="shared" si="36"/>
        <v>0</v>
      </c>
      <c r="L177" s="85">
        <f t="shared" si="43"/>
        <v>2964</v>
      </c>
      <c r="M177" s="85">
        <f t="shared" si="42"/>
        <v>3643</v>
      </c>
      <c r="N177" s="85">
        <f t="shared" si="37"/>
        <v>0</v>
      </c>
      <c r="O177" s="85">
        <f t="shared" si="38"/>
        <v>3528.5714285714289</v>
      </c>
      <c r="P177" s="85">
        <f t="shared" si="39"/>
        <v>39</v>
      </c>
      <c r="Q177" s="85">
        <f t="shared" si="40"/>
        <v>1357</v>
      </c>
      <c r="R177" s="100">
        <f t="shared" si="41"/>
        <v>0.8136151523469668</v>
      </c>
      <c r="S177" s="150">
        <f>元DATA!L168</f>
        <v>0</v>
      </c>
      <c r="U177" s="22"/>
      <c r="W177" t="str">
        <f t="shared" si="33"/>
        <v/>
      </c>
    </row>
    <row r="178" spans="1:23">
      <c r="A178" s="108" t="str">
        <f>IF(元DATA!A169,元DATA!A169,"")</f>
        <v/>
      </c>
      <c r="B178">
        <f>元DATA!B169</f>
        <v>0</v>
      </c>
      <c r="C178">
        <f>元DATA!C169</f>
        <v>0</v>
      </c>
      <c r="D178">
        <f>元DATA!D169</f>
        <v>0</v>
      </c>
      <c r="E178">
        <f>元DATA!E169</f>
        <v>0</v>
      </c>
      <c r="F178" s="85">
        <f>元DATA!F169</f>
        <v>0</v>
      </c>
      <c r="G178" s="85">
        <f>元DATA!G169</f>
        <v>0</v>
      </c>
      <c r="H178" s="85">
        <f>元DATA!H169</f>
        <v>0</v>
      </c>
      <c r="I178" s="85">
        <f t="shared" si="34"/>
        <v>0</v>
      </c>
      <c r="J178" s="85">
        <f t="shared" si="35"/>
        <v>0</v>
      </c>
      <c r="K178" s="85">
        <f t="shared" si="36"/>
        <v>0</v>
      </c>
      <c r="L178" s="85">
        <f t="shared" si="43"/>
        <v>2964</v>
      </c>
      <c r="M178" s="85">
        <f t="shared" si="42"/>
        <v>3643</v>
      </c>
      <c r="N178" s="85">
        <f t="shared" si="37"/>
        <v>0</v>
      </c>
      <c r="O178" s="85">
        <f t="shared" si="38"/>
        <v>3528.5714285714289</v>
      </c>
      <c r="P178" s="85">
        <f t="shared" si="39"/>
        <v>39</v>
      </c>
      <c r="Q178" s="85">
        <f t="shared" si="40"/>
        <v>1357</v>
      </c>
      <c r="R178" s="100">
        <f t="shared" si="41"/>
        <v>0.8136151523469668</v>
      </c>
      <c r="S178" s="150">
        <f>元DATA!L169</f>
        <v>0</v>
      </c>
      <c r="U178" s="22"/>
      <c r="W178" t="str">
        <f t="shared" si="33"/>
        <v/>
      </c>
    </row>
    <row r="179" spans="1:23">
      <c r="A179" s="108" t="str">
        <f>IF(元DATA!A170,元DATA!A170,"")</f>
        <v/>
      </c>
      <c r="B179">
        <f>元DATA!B170</f>
        <v>0</v>
      </c>
      <c r="C179">
        <f>元DATA!C170</f>
        <v>0</v>
      </c>
      <c r="D179">
        <f>元DATA!D170</f>
        <v>0</v>
      </c>
      <c r="E179">
        <f>元DATA!E170</f>
        <v>0</v>
      </c>
      <c r="F179" s="85">
        <f>元DATA!F170</f>
        <v>0</v>
      </c>
      <c r="G179" s="85">
        <f>元DATA!G170</f>
        <v>0</v>
      </c>
      <c r="H179" s="85">
        <f>元DATA!H170</f>
        <v>0</v>
      </c>
      <c r="I179" s="85">
        <f t="shared" si="34"/>
        <v>0</v>
      </c>
      <c r="J179" s="85">
        <f t="shared" si="35"/>
        <v>0</v>
      </c>
      <c r="K179" s="85">
        <f t="shared" si="36"/>
        <v>0</v>
      </c>
      <c r="L179" s="85">
        <f t="shared" si="43"/>
        <v>2964</v>
      </c>
      <c r="M179" s="85">
        <f t="shared" si="42"/>
        <v>3643</v>
      </c>
      <c r="N179" s="85">
        <f t="shared" si="37"/>
        <v>0</v>
      </c>
      <c r="O179" s="85">
        <f t="shared" si="38"/>
        <v>3528.5714285714289</v>
      </c>
      <c r="P179" s="85">
        <f t="shared" si="39"/>
        <v>39</v>
      </c>
      <c r="Q179" s="85">
        <f t="shared" si="40"/>
        <v>1357</v>
      </c>
      <c r="R179" s="100">
        <f t="shared" si="41"/>
        <v>0.8136151523469668</v>
      </c>
      <c r="S179" s="150">
        <f>元DATA!L170</f>
        <v>0</v>
      </c>
      <c r="U179" s="22"/>
      <c r="W179" t="str">
        <f t="shared" si="33"/>
        <v/>
      </c>
    </row>
    <row r="180" spans="1:23">
      <c r="A180" s="108" t="str">
        <f>IF(元DATA!A171,元DATA!A171,"")</f>
        <v/>
      </c>
      <c r="B180">
        <f>元DATA!B171</f>
        <v>0</v>
      </c>
      <c r="C180">
        <f>元DATA!C171</f>
        <v>0</v>
      </c>
      <c r="D180">
        <f>元DATA!D171</f>
        <v>0</v>
      </c>
      <c r="E180">
        <f>元DATA!E171</f>
        <v>0</v>
      </c>
      <c r="F180" s="85">
        <f>元DATA!F171</f>
        <v>0</v>
      </c>
      <c r="G180" s="85">
        <f>元DATA!G171</f>
        <v>0</v>
      </c>
      <c r="H180" s="85">
        <f>元DATA!H171</f>
        <v>0</v>
      </c>
      <c r="I180" s="85">
        <f t="shared" si="34"/>
        <v>0</v>
      </c>
      <c r="J180" s="85">
        <f t="shared" si="35"/>
        <v>0</v>
      </c>
      <c r="K180" s="85">
        <f t="shared" si="36"/>
        <v>0</v>
      </c>
      <c r="L180" s="85">
        <f t="shared" si="43"/>
        <v>2964</v>
      </c>
      <c r="M180" s="85">
        <f t="shared" si="42"/>
        <v>3643</v>
      </c>
      <c r="N180" s="85">
        <f t="shared" si="37"/>
        <v>0</v>
      </c>
      <c r="O180" s="85">
        <f t="shared" si="38"/>
        <v>3528.5714285714289</v>
      </c>
      <c r="P180" s="85">
        <f t="shared" si="39"/>
        <v>39</v>
      </c>
      <c r="Q180" s="85">
        <f t="shared" si="40"/>
        <v>1357</v>
      </c>
      <c r="R180" s="100">
        <f t="shared" si="41"/>
        <v>0.8136151523469668</v>
      </c>
      <c r="S180" s="150">
        <f>元DATA!L171</f>
        <v>0</v>
      </c>
      <c r="U180" s="22">
        <v>15</v>
      </c>
      <c r="W180" t="str">
        <f t="shared" si="33"/>
        <v/>
      </c>
    </row>
    <row r="181" spans="1:23">
      <c r="A181" s="108" t="str">
        <f>IF(元DATA!A172,元DATA!A172,"")</f>
        <v/>
      </c>
      <c r="B181">
        <f>元DATA!B172</f>
        <v>0</v>
      </c>
      <c r="C181">
        <f>元DATA!C172</f>
        <v>0</v>
      </c>
      <c r="D181">
        <f>元DATA!D172</f>
        <v>0</v>
      </c>
      <c r="E181">
        <f>元DATA!E172</f>
        <v>0</v>
      </c>
      <c r="F181" s="85">
        <f>元DATA!F172</f>
        <v>0</v>
      </c>
      <c r="G181" s="85">
        <f>元DATA!G172</f>
        <v>0</v>
      </c>
      <c r="H181" s="85">
        <f>元DATA!H172</f>
        <v>0</v>
      </c>
      <c r="I181" s="85">
        <f t="shared" ref="I181:I204" si="44">B181</f>
        <v>0</v>
      </c>
      <c r="J181" s="85">
        <f t="shared" ref="J181:J204" si="45">C181-D181</f>
        <v>0</v>
      </c>
      <c r="K181" s="85">
        <f t="shared" ref="K181:K204" si="46">F181-G181</f>
        <v>0</v>
      </c>
      <c r="L181" s="85">
        <f t="shared" ref="L181:L204" si="47">L180+I181</f>
        <v>2964</v>
      </c>
      <c r="M181" s="85">
        <f t="shared" ref="M181:M204" si="48">M180+J181</f>
        <v>3643</v>
      </c>
      <c r="N181" s="85">
        <f t="shared" ref="N181:N204" si="49">I181/$J$4</f>
        <v>0</v>
      </c>
      <c r="O181" s="85">
        <f t="shared" ref="O181:O204" si="50">L181/$J$4</f>
        <v>3528.5714285714289</v>
      </c>
      <c r="P181" s="85">
        <f t="shared" ref="P181:P204" si="51">P180-D181</f>
        <v>39</v>
      </c>
      <c r="Q181" s="85">
        <f t="shared" ref="Q181:Q204" si="52">(Q180+M180+S181)-M181</f>
        <v>1357</v>
      </c>
      <c r="R181" s="100">
        <f t="shared" ref="R181:R204" si="53">L181/M181</f>
        <v>0.8136151523469668</v>
      </c>
      <c r="S181" s="150">
        <f>元DATA!L172</f>
        <v>0</v>
      </c>
      <c r="U181" s="22"/>
      <c r="W181" t="str">
        <f t="shared" si="33"/>
        <v/>
      </c>
    </row>
    <row r="182" spans="1:23">
      <c r="A182" s="108" t="str">
        <f>IF(元DATA!A173,元DATA!A173,"")</f>
        <v/>
      </c>
      <c r="B182">
        <f>元DATA!B173</f>
        <v>0</v>
      </c>
      <c r="C182">
        <f>元DATA!C173</f>
        <v>0</v>
      </c>
      <c r="D182">
        <f>元DATA!D173</f>
        <v>0</v>
      </c>
      <c r="E182">
        <f>元DATA!E173</f>
        <v>0</v>
      </c>
      <c r="F182" s="85">
        <f>元DATA!F173</f>
        <v>0</v>
      </c>
      <c r="G182" s="85">
        <f>元DATA!G173</f>
        <v>0</v>
      </c>
      <c r="H182" s="85">
        <f>元DATA!H173</f>
        <v>0</v>
      </c>
      <c r="I182" s="85">
        <f t="shared" si="44"/>
        <v>0</v>
      </c>
      <c r="J182" s="85">
        <f t="shared" si="45"/>
        <v>0</v>
      </c>
      <c r="K182" s="85">
        <f t="shared" si="46"/>
        <v>0</v>
      </c>
      <c r="L182" s="85">
        <f t="shared" si="47"/>
        <v>2964</v>
      </c>
      <c r="M182" s="85">
        <f t="shared" si="48"/>
        <v>3643</v>
      </c>
      <c r="N182" s="85">
        <f t="shared" si="49"/>
        <v>0</v>
      </c>
      <c r="O182" s="85">
        <f t="shared" si="50"/>
        <v>3528.5714285714289</v>
      </c>
      <c r="P182" s="85">
        <f t="shared" si="51"/>
        <v>39</v>
      </c>
      <c r="Q182" s="85">
        <f t="shared" si="52"/>
        <v>1357</v>
      </c>
      <c r="R182" s="100">
        <f t="shared" si="53"/>
        <v>0.8136151523469668</v>
      </c>
      <c r="S182" s="150">
        <f>元DATA!L173</f>
        <v>0</v>
      </c>
      <c r="U182" s="22"/>
      <c r="W182" t="str">
        <f t="shared" si="33"/>
        <v/>
      </c>
    </row>
    <row r="183" spans="1:23">
      <c r="A183" s="108" t="str">
        <f>IF(元DATA!A174,元DATA!A174,"")</f>
        <v/>
      </c>
      <c r="B183">
        <f>元DATA!B174</f>
        <v>0</v>
      </c>
      <c r="C183">
        <f>元DATA!C174</f>
        <v>0</v>
      </c>
      <c r="D183">
        <f>元DATA!D174</f>
        <v>0</v>
      </c>
      <c r="E183">
        <f>元DATA!E174</f>
        <v>0</v>
      </c>
      <c r="F183" s="85">
        <f>元DATA!F174</f>
        <v>0</v>
      </c>
      <c r="G183" s="85">
        <f>元DATA!G174</f>
        <v>0</v>
      </c>
      <c r="H183" s="85">
        <f>元DATA!H174</f>
        <v>0</v>
      </c>
      <c r="I183" s="85">
        <f t="shared" si="44"/>
        <v>0</v>
      </c>
      <c r="J183" s="85">
        <f t="shared" si="45"/>
        <v>0</v>
      </c>
      <c r="K183" s="85">
        <f t="shared" si="46"/>
        <v>0</v>
      </c>
      <c r="L183" s="85">
        <f t="shared" si="47"/>
        <v>2964</v>
      </c>
      <c r="M183" s="85">
        <f t="shared" si="48"/>
        <v>3643</v>
      </c>
      <c r="N183" s="85">
        <f t="shared" si="49"/>
        <v>0</v>
      </c>
      <c r="O183" s="85">
        <f t="shared" si="50"/>
        <v>3528.5714285714289</v>
      </c>
      <c r="P183" s="85">
        <f t="shared" si="51"/>
        <v>39</v>
      </c>
      <c r="Q183" s="85">
        <f t="shared" si="52"/>
        <v>1357</v>
      </c>
      <c r="R183" s="100">
        <f t="shared" si="53"/>
        <v>0.8136151523469668</v>
      </c>
      <c r="S183" s="150">
        <f>元DATA!L174</f>
        <v>0</v>
      </c>
      <c r="U183" s="22"/>
      <c r="W183" t="str">
        <f t="shared" si="33"/>
        <v/>
      </c>
    </row>
    <row r="184" spans="1:23">
      <c r="A184" s="108" t="str">
        <f>IF(元DATA!A175,元DATA!A175,"")</f>
        <v/>
      </c>
      <c r="B184">
        <f>元DATA!B175</f>
        <v>0</v>
      </c>
      <c r="C184">
        <f>元DATA!C175</f>
        <v>0</v>
      </c>
      <c r="D184">
        <f>元DATA!D175</f>
        <v>0</v>
      </c>
      <c r="E184">
        <f>元DATA!E175</f>
        <v>0</v>
      </c>
      <c r="F184" s="85">
        <f>元DATA!F175</f>
        <v>0</v>
      </c>
      <c r="G184" s="85">
        <f>元DATA!G175</f>
        <v>0</v>
      </c>
      <c r="H184" s="85">
        <f>元DATA!H175</f>
        <v>0</v>
      </c>
      <c r="I184" s="85">
        <f t="shared" si="44"/>
        <v>0</v>
      </c>
      <c r="J184" s="85">
        <f t="shared" si="45"/>
        <v>0</v>
      </c>
      <c r="K184" s="85">
        <f t="shared" si="46"/>
        <v>0</v>
      </c>
      <c r="L184" s="85">
        <f t="shared" si="47"/>
        <v>2964</v>
      </c>
      <c r="M184" s="85">
        <f t="shared" si="48"/>
        <v>3643</v>
      </c>
      <c r="N184" s="85">
        <f t="shared" si="49"/>
        <v>0</v>
      </c>
      <c r="O184" s="85">
        <f t="shared" si="50"/>
        <v>3528.5714285714289</v>
      </c>
      <c r="P184" s="85">
        <f t="shared" si="51"/>
        <v>39</v>
      </c>
      <c r="Q184" s="85">
        <f t="shared" si="52"/>
        <v>1357</v>
      </c>
      <c r="R184" s="100">
        <f t="shared" si="53"/>
        <v>0.8136151523469668</v>
      </c>
      <c r="S184" s="150">
        <f>元DATA!L175</f>
        <v>0</v>
      </c>
      <c r="U184" s="22"/>
      <c r="W184" t="str">
        <f t="shared" si="33"/>
        <v/>
      </c>
    </row>
    <row r="185" spans="1:23">
      <c r="A185" s="108" t="str">
        <f>IF(元DATA!A176,元DATA!A176,"")</f>
        <v/>
      </c>
      <c r="B185">
        <f>元DATA!B176</f>
        <v>0</v>
      </c>
      <c r="C185">
        <f>元DATA!C176</f>
        <v>0</v>
      </c>
      <c r="D185">
        <f>元DATA!D176</f>
        <v>0</v>
      </c>
      <c r="E185">
        <f>元DATA!E176</f>
        <v>0</v>
      </c>
      <c r="F185" s="85">
        <f>元DATA!F176</f>
        <v>0</v>
      </c>
      <c r="G185" s="85">
        <f>元DATA!G176</f>
        <v>0</v>
      </c>
      <c r="H185" s="85">
        <f>元DATA!H176</f>
        <v>0</v>
      </c>
      <c r="I185" s="85">
        <f t="shared" si="44"/>
        <v>0</v>
      </c>
      <c r="J185" s="85">
        <f t="shared" si="45"/>
        <v>0</v>
      </c>
      <c r="K185" s="85">
        <f t="shared" si="46"/>
        <v>0</v>
      </c>
      <c r="L185" s="85">
        <f t="shared" si="47"/>
        <v>2964</v>
      </c>
      <c r="M185" s="85">
        <f t="shared" si="48"/>
        <v>3643</v>
      </c>
      <c r="N185" s="85">
        <f t="shared" si="49"/>
        <v>0</v>
      </c>
      <c r="O185" s="85">
        <f t="shared" si="50"/>
        <v>3528.5714285714289</v>
      </c>
      <c r="P185" s="85">
        <f t="shared" si="51"/>
        <v>39</v>
      </c>
      <c r="Q185" s="85">
        <f t="shared" si="52"/>
        <v>1357</v>
      </c>
      <c r="R185" s="100">
        <f t="shared" si="53"/>
        <v>0.8136151523469668</v>
      </c>
      <c r="S185" s="150">
        <f>元DATA!L176</f>
        <v>0</v>
      </c>
      <c r="U185" s="22"/>
      <c r="W185" t="str">
        <f t="shared" si="33"/>
        <v/>
      </c>
    </row>
    <row r="186" spans="1:23">
      <c r="A186" s="108" t="str">
        <f>IF(元DATA!A177,元DATA!A177,"")</f>
        <v/>
      </c>
      <c r="B186">
        <f>元DATA!B177</f>
        <v>0</v>
      </c>
      <c r="C186">
        <f>元DATA!C177</f>
        <v>0</v>
      </c>
      <c r="D186">
        <f>元DATA!D177</f>
        <v>0</v>
      </c>
      <c r="E186">
        <f>元DATA!E177</f>
        <v>0</v>
      </c>
      <c r="F186" s="85">
        <f>元DATA!F177</f>
        <v>0</v>
      </c>
      <c r="G186" s="85">
        <f>元DATA!G177</f>
        <v>0</v>
      </c>
      <c r="H186" s="85">
        <f>元DATA!H177</f>
        <v>0</v>
      </c>
      <c r="I186" s="85">
        <f t="shared" si="44"/>
        <v>0</v>
      </c>
      <c r="J186" s="85">
        <f t="shared" si="45"/>
        <v>0</v>
      </c>
      <c r="K186" s="85">
        <f t="shared" si="46"/>
        <v>0</v>
      </c>
      <c r="L186" s="85">
        <f t="shared" si="47"/>
        <v>2964</v>
      </c>
      <c r="M186" s="85">
        <f t="shared" si="48"/>
        <v>3643</v>
      </c>
      <c r="N186" s="85">
        <f t="shared" si="49"/>
        <v>0</v>
      </c>
      <c r="O186" s="85">
        <f t="shared" si="50"/>
        <v>3528.5714285714289</v>
      </c>
      <c r="P186" s="85">
        <f t="shared" si="51"/>
        <v>39</v>
      </c>
      <c r="Q186" s="85">
        <f t="shared" si="52"/>
        <v>1357</v>
      </c>
      <c r="R186" s="100">
        <f t="shared" si="53"/>
        <v>0.8136151523469668</v>
      </c>
      <c r="S186" s="150">
        <f>元DATA!L177</f>
        <v>0</v>
      </c>
      <c r="U186" s="22"/>
      <c r="W186" t="str">
        <f t="shared" si="33"/>
        <v/>
      </c>
    </row>
    <row r="187" spans="1:23">
      <c r="A187" s="108" t="str">
        <f>IF(元DATA!A178,元DATA!A178,"")</f>
        <v/>
      </c>
      <c r="B187">
        <f>元DATA!B178</f>
        <v>0</v>
      </c>
      <c r="C187">
        <f>元DATA!C178</f>
        <v>0</v>
      </c>
      <c r="D187">
        <f>元DATA!D178</f>
        <v>0</v>
      </c>
      <c r="E187">
        <f>元DATA!E178</f>
        <v>0</v>
      </c>
      <c r="F187" s="85">
        <f>元DATA!F178</f>
        <v>0</v>
      </c>
      <c r="G187" s="85">
        <f>元DATA!G178</f>
        <v>0</v>
      </c>
      <c r="H187" s="85">
        <f>元DATA!H178</f>
        <v>0</v>
      </c>
      <c r="I187" s="85">
        <f t="shared" si="44"/>
        <v>0</v>
      </c>
      <c r="J187" s="85">
        <f t="shared" si="45"/>
        <v>0</v>
      </c>
      <c r="K187" s="85">
        <f t="shared" si="46"/>
        <v>0</v>
      </c>
      <c r="L187" s="85">
        <f t="shared" si="47"/>
        <v>2964</v>
      </c>
      <c r="M187" s="85">
        <f t="shared" si="48"/>
        <v>3643</v>
      </c>
      <c r="N187" s="85">
        <f t="shared" si="49"/>
        <v>0</v>
      </c>
      <c r="O187" s="85">
        <f t="shared" si="50"/>
        <v>3528.5714285714289</v>
      </c>
      <c r="P187" s="85">
        <f t="shared" si="51"/>
        <v>39</v>
      </c>
      <c r="Q187" s="85">
        <f t="shared" si="52"/>
        <v>1357</v>
      </c>
      <c r="R187" s="100">
        <f t="shared" si="53"/>
        <v>0.8136151523469668</v>
      </c>
      <c r="S187" s="150">
        <f>元DATA!L178</f>
        <v>0</v>
      </c>
      <c r="U187" s="22"/>
      <c r="W187" t="str">
        <f t="shared" si="33"/>
        <v/>
      </c>
    </row>
    <row r="188" spans="1:23">
      <c r="A188" s="108" t="str">
        <f>IF(元DATA!A179,元DATA!A179,"")</f>
        <v/>
      </c>
      <c r="B188">
        <f>元DATA!B179</f>
        <v>0</v>
      </c>
      <c r="C188">
        <f>元DATA!C179</f>
        <v>0</v>
      </c>
      <c r="D188">
        <f>元DATA!D179</f>
        <v>0</v>
      </c>
      <c r="E188">
        <f>元DATA!E179</f>
        <v>0</v>
      </c>
      <c r="F188" s="85">
        <f>元DATA!F179</f>
        <v>0</v>
      </c>
      <c r="G188" s="85">
        <f>元DATA!G179</f>
        <v>0</v>
      </c>
      <c r="H188" s="85">
        <f>元DATA!H179</f>
        <v>0</v>
      </c>
      <c r="I188" s="85">
        <f t="shared" si="44"/>
        <v>0</v>
      </c>
      <c r="J188" s="85">
        <f t="shared" si="45"/>
        <v>0</v>
      </c>
      <c r="K188" s="85">
        <f t="shared" si="46"/>
        <v>0</v>
      </c>
      <c r="L188" s="85">
        <f t="shared" si="47"/>
        <v>2964</v>
      </c>
      <c r="M188" s="85">
        <f t="shared" si="48"/>
        <v>3643</v>
      </c>
      <c r="N188" s="85">
        <f t="shared" si="49"/>
        <v>0</v>
      </c>
      <c r="O188" s="85">
        <f t="shared" si="50"/>
        <v>3528.5714285714289</v>
      </c>
      <c r="P188" s="85">
        <f t="shared" si="51"/>
        <v>39</v>
      </c>
      <c r="Q188" s="85">
        <f t="shared" si="52"/>
        <v>1357</v>
      </c>
      <c r="R188" s="100">
        <f t="shared" si="53"/>
        <v>0.8136151523469668</v>
      </c>
      <c r="S188" s="150">
        <f>元DATA!L179</f>
        <v>0</v>
      </c>
      <c r="U188" s="22"/>
      <c r="W188" t="str">
        <f t="shared" si="33"/>
        <v/>
      </c>
    </row>
    <row r="189" spans="1:23">
      <c r="A189" s="108" t="str">
        <f>IF(元DATA!A180,元DATA!A180,"")</f>
        <v/>
      </c>
      <c r="B189">
        <f>元DATA!B180</f>
        <v>0</v>
      </c>
      <c r="C189">
        <f>元DATA!C180</f>
        <v>0</v>
      </c>
      <c r="D189">
        <f>元DATA!D180</f>
        <v>0</v>
      </c>
      <c r="E189">
        <f>元DATA!E180</f>
        <v>0</v>
      </c>
      <c r="F189" s="85">
        <f>元DATA!F180</f>
        <v>0</v>
      </c>
      <c r="G189" s="85">
        <f>元DATA!G180</f>
        <v>0</v>
      </c>
      <c r="H189" s="85">
        <f>元DATA!H180</f>
        <v>0</v>
      </c>
      <c r="I189" s="85">
        <f t="shared" si="44"/>
        <v>0</v>
      </c>
      <c r="J189" s="85">
        <f t="shared" si="45"/>
        <v>0</v>
      </c>
      <c r="K189" s="85">
        <f t="shared" si="46"/>
        <v>0</v>
      </c>
      <c r="L189" s="85">
        <f t="shared" si="47"/>
        <v>2964</v>
      </c>
      <c r="M189" s="85">
        <f t="shared" si="48"/>
        <v>3643</v>
      </c>
      <c r="N189" s="85">
        <f t="shared" si="49"/>
        <v>0</v>
      </c>
      <c r="O189" s="85">
        <f t="shared" si="50"/>
        <v>3528.5714285714289</v>
      </c>
      <c r="P189" s="85">
        <f t="shared" si="51"/>
        <v>39</v>
      </c>
      <c r="Q189" s="85">
        <f t="shared" si="52"/>
        <v>1357</v>
      </c>
      <c r="R189" s="100">
        <f t="shared" si="53"/>
        <v>0.8136151523469668</v>
      </c>
      <c r="S189" s="150">
        <f>元DATA!L180</f>
        <v>0</v>
      </c>
      <c r="U189" s="22"/>
      <c r="W189" t="str">
        <f t="shared" si="33"/>
        <v/>
      </c>
    </row>
    <row r="190" spans="1:23">
      <c r="A190" s="108" t="str">
        <f>IF(元DATA!A181,元DATA!A181,"")</f>
        <v/>
      </c>
      <c r="B190">
        <f>元DATA!B181</f>
        <v>0</v>
      </c>
      <c r="C190">
        <f>元DATA!C181</f>
        <v>0</v>
      </c>
      <c r="D190">
        <f>元DATA!D181</f>
        <v>0</v>
      </c>
      <c r="E190">
        <f>元DATA!E181</f>
        <v>0</v>
      </c>
      <c r="F190" s="85">
        <f>元DATA!F181</f>
        <v>0</v>
      </c>
      <c r="G190" s="85">
        <f>元DATA!G181</f>
        <v>0</v>
      </c>
      <c r="H190" s="85">
        <f>元DATA!H181</f>
        <v>0</v>
      </c>
      <c r="I190" s="85">
        <f t="shared" si="44"/>
        <v>0</v>
      </c>
      <c r="J190" s="85">
        <f t="shared" si="45"/>
        <v>0</v>
      </c>
      <c r="K190" s="85">
        <f t="shared" si="46"/>
        <v>0</v>
      </c>
      <c r="L190" s="85">
        <f t="shared" si="47"/>
        <v>2964</v>
      </c>
      <c r="M190" s="85">
        <f t="shared" si="48"/>
        <v>3643</v>
      </c>
      <c r="N190" s="85">
        <f t="shared" si="49"/>
        <v>0</v>
      </c>
      <c r="O190" s="85">
        <f t="shared" si="50"/>
        <v>3528.5714285714289</v>
      </c>
      <c r="P190" s="85">
        <f t="shared" si="51"/>
        <v>39</v>
      </c>
      <c r="Q190" s="85">
        <f t="shared" si="52"/>
        <v>1357</v>
      </c>
      <c r="R190" s="100">
        <f t="shared" si="53"/>
        <v>0.8136151523469668</v>
      </c>
      <c r="S190" s="150">
        <f>元DATA!L181</f>
        <v>0</v>
      </c>
      <c r="U190" s="22"/>
      <c r="W190" t="str">
        <f t="shared" si="33"/>
        <v/>
      </c>
    </row>
    <row r="191" spans="1:23">
      <c r="A191" s="108" t="str">
        <f>IF(元DATA!A182,元DATA!A182,"")</f>
        <v/>
      </c>
      <c r="B191">
        <f>元DATA!B182</f>
        <v>0</v>
      </c>
      <c r="C191">
        <f>元DATA!C182</f>
        <v>0</v>
      </c>
      <c r="D191">
        <f>元DATA!D182</f>
        <v>0</v>
      </c>
      <c r="E191">
        <f>元DATA!E182</f>
        <v>0</v>
      </c>
      <c r="F191" s="85">
        <f>元DATA!F182</f>
        <v>0</v>
      </c>
      <c r="G191" s="85">
        <f>元DATA!G182</f>
        <v>0</v>
      </c>
      <c r="H191" s="85">
        <f>元DATA!H182</f>
        <v>0</v>
      </c>
      <c r="I191" s="85">
        <f t="shared" si="44"/>
        <v>0</v>
      </c>
      <c r="J191" s="85">
        <f t="shared" si="45"/>
        <v>0</v>
      </c>
      <c r="K191" s="85">
        <f t="shared" si="46"/>
        <v>0</v>
      </c>
      <c r="L191" s="85">
        <f t="shared" si="47"/>
        <v>2964</v>
      </c>
      <c r="M191" s="85">
        <f t="shared" si="48"/>
        <v>3643</v>
      </c>
      <c r="N191" s="85">
        <f t="shared" si="49"/>
        <v>0</v>
      </c>
      <c r="O191" s="85">
        <f t="shared" si="50"/>
        <v>3528.5714285714289</v>
      </c>
      <c r="P191" s="85">
        <f t="shared" si="51"/>
        <v>39</v>
      </c>
      <c r="Q191" s="85">
        <f t="shared" si="52"/>
        <v>1357</v>
      </c>
      <c r="R191" s="100">
        <f t="shared" si="53"/>
        <v>0.8136151523469668</v>
      </c>
      <c r="S191" s="150">
        <f>元DATA!L182</f>
        <v>0</v>
      </c>
      <c r="U191" s="22"/>
      <c r="W191" t="str">
        <f t="shared" si="33"/>
        <v/>
      </c>
    </row>
    <row r="192" spans="1:23">
      <c r="A192" s="108" t="str">
        <f>IF(元DATA!A183,元DATA!A183,"")</f>
        <v/>
      </c>
      <c r="B192">
        <f>元DATA!B183</f>
        <v>0</v>
      </c>
      <c r="C192">
        <f>元DATA!C183</f>
        <v>0</v>
      </c>
      <c r="D192">
        <f>元DATA!D183</f>
        <v>0</v>
      </c>
      <c r="E192">
        <f>元DATA!E183</f>
        <v>0</v>
      </c>
      <c r="F192" s="85">
        <f>元DATA!F183</f>
        <v>0</v>
      </c>
      <c r="G192" s="85">
        <f>元DATA!G183</f>
        <v>0</v>
      </c>
      <c r="H192" s="85">
        <f>元DATA!H183</f>
        <v>0</v>
      </c>
      <c r="I192" s="85">
        <f t="shared" si="44"/>
        <v>0</v>
      </c>
      <c r="J192" s="85">
        <f t="shared" si="45"/>
        <v>0</v>
      </c>
      <c r="K192" s="85">
        <f t="shared" si="46"/>
        <v>0</v>
      </c>
      <c r="L192" s="85">
        <f t="shared" si="47"/>
        <v>2964</v>
      </c>
      <c r="M192" s="85">
        <f t="shared" si="48"/>
        <v>3643</v>
      </c>
      <c r="N192" s="85">
        <f t="shared" si="49"/>
        <v>0</v>
      </c>
      <c r="O192" s="85">
        <f t="shared" si="50"/>
        <v>3528.5714285714289</v>
      </c>
      <c r="P192" s="85">
        <f t="shared" si="51"/>
        <v>39</v>
      </c>
      <c r="Q192" s="85">
        <f t="shared" si="52"/>
        <v>1357</v>
      </c>
      <c r="R192" s="100">
        <f t="shared" si="53"/>
        <v>0.8136151523469668</v>
      </c>
      <c r="S192" s="150">
        <f>元DATA!L183</f>
        <v>0</v>
      </c>
      <c r="U192" s="22">
        <v>16</v>
      </c>
      <c r="W192" t="str">
        <f t="shared" si="33"/>
        <v/>
      </c>
    </row>
    <row r="193" spans="1:23">
      <c r="A193" s="108" t="str">
        <f>IF(元DATA!A184,元DATA!A184,"")</f>
        <v/>
      </c>
      <c r="B193">
        <f>元DATA!B184</f>
        <v>0</v>
      </c>
      <c r="C193">
        <f>元DATA!C184</f>
        <v>0</v>
      </c>
      <c r="D193">
        <f>元DATA!D184</f>
        <v>0</v>
      </c>
      <c r="E193">
        <f>元DATA!E184</f>
        <v>0</v>
      </c>
      <c r="F193" s="85">
        <f>元DATA!F184</f>
        <v>0</v>
      </c>
      <c r="G193" s="85">
        <f>元DATA!G184</f>
        <v>0</v>
      </c>
      <c r="H193" s="85">
        <f>元DATA!H184</f>
        <v>0</v>
      </c>
      <c r="I193" s="85">
        <f t="shared" si="44"/>
        <v>0</v>
      </c>
      <c r="J193" s="85">
        <f t="shared" si="45"/>
        <v>0</v>
      </c>
      <c r="K193" s="85">
        <f t="shared" si="46"/>
        <v>0</v>
      </c>
      <c r="L193" s="85">
        <f t="shared" si="47"/>
        <v>2964</v>
      </c>
      <c r="M193" s="85">
        <f t="shared" si="48"/>
        <v>3643</v>
      </c>
      <c r="N193" s="85">
        <f t="shared" si="49"/>
        <v>0</v>
      </c>
      <c r="O193" s="85">
        <f t="shared" si="50"/>
        <v>3528.5714285714289</v>
      </c>
      <c r="P193" s="85">
        <f t="shared" si="51"/>
        <v>39</v>
      </c>
      <c r="Q193" s="85">
        <f t="shared" si="52"/>
        <v>1357</v>
      </c>
      <c r="R193" s="100">
        <f t="shared" si="53"/>
        <v>0.8136151523469668</v>
      </c>
      <c r="S193" s="150">
        <f>元DATA!L184</f>
        <v>0</v>
      </c>
      <c r="U193" s="22"/>
      <c r="W193" t="str">
        <f t="shared" si="33"/>
        <v/>
      </c>
    </row>
    <row r="194" spans="1:23">
      <c r="A194" s="108" t="str">
        <f>IF(元DATA!A185,元DATA!A185,"")</f>
        <v/>
      </c>
      <c r="B194">
        <f>元DATA!B185</f>
        <v>0</v>
      </c>
      <c r="C194">
        <f>元DATA!C185</f>
        <v>0</v>
      </c>
      <c r="D194">
        <f>元DATA!D185</f>
        <v>0</v>
      </c>
      <c r="E194">
        <f>元DATA!E185</f>
        <v>0</v>
      </c>
      <c r="F194" s="85">
        <f>元DATA!F185</f>
        <v>0</v>
      </c>
      <c r="G194" s="85">
        <f>元DATA!G185</f>
        <v>0</v>
      </c>
      <c r="H194" s="85">
        <f>元DATA!H185</f>
        <v>0</v>
      </c>
      <c r="I194" s="85">
        <f t="shared" si="44"/>
        <v>0</v>
      </c>
      <c r="J194" s="85">
        <f t="shared" si="45"/>
        <v>0</v>
      </c>
      <c r="K194" s="85">
        <f t="shared" si="46"/>
        <v>0</v>
      </c>
      <c r="L194" s="85">
        <f t="shared" si="47"/>
        <v>2964</v>
      </c>
      <c r="M194" s="85">
        <f t="shared" si="48"/>
        <v>3643</v>
      </c>
      <c r="N194" s="85">
        <f t="shared" si="49"/>
        <v>0</v>
      </c>
      <c r="O194" s="85">
        <f t="shared" si="50"/>
        <v>3528.5714285714289</v>
      </c>
      <c r="P194" s="85">
        <f t="shared" si="51"/>
        <v>39</v>
      </c>
      <c r="Q194" s="85">
        <f t="shared" si="52"/>
        <v>1357</v>
      </c>
      <c r="R194" s="100">
        <f t="shared" si="53"/>
        <v>0.8136151523469668</v>
      </c>
      <c r="S194" s="150">
        <f>元DATA!L185</f>
        <v>0</v>
      </c>
      <c r="U194" s="22"/>
      <c r="W194" t="str">
        <f t="shared" si="33"/>
        <v/>
      </c>
    </row>
    <row r="195" spans="1:23">
      <c r="A195" s="108" t="str">
        <f>IF(元DATA!A186,元DATA!A186,"")</f>
        <v/>
      </c>
      <c r="B195">
        <f>元DATA!B186</f>
        <v>0</v>
      </c>
      <c r="C195">
        <f>元DATA!C186</f>
        <v>0</v>
      </c>
      <c r="D195">
        <f>元DATA!D186</f>
        <v>0</v>
      </c>
      <c r="E195">
        <f>元DATA!E186</f>
        <v>0</v>
      </c>
      <c r="F195" s="85">
        <f>元DATA!F186</f>
        <v>0</v>
      </c>
      <c r="G195" s="85">
        <f>元DATA!G186</f>
        <v>0</v>
      </c>
      <c r="H195" s="85">
        <f>元DATA!H186</f>
        <v>0</v>
      </c>
      <c r="I195" s="85">
        <f t="shared" si="44"/>
        <v>0</v>
      </c>
      <c r="J195" s="85">
        <f t="shared" si="45"/>
        <v>0</v>
      </c>
      <c r="K195" s="85">
        <f t="shared" si="46"/>
        <v>0</v>
      </c>
      <c r="L195" s="85">
        <f t="shared" si="47"/>
        <v>2964</v>
      </c>
      <c r="M195" s="85">
        <f t="shared" si="48"/>
        <v>3643</v>
      </c>
      <c r="N195" s="85">
        <f t="shared" si="49"/>
        <v>0</v>
      </c>
      <c r="O195" s="85">
        <f t="shared" si="50"/>
        <v>3528.5714285714289</v>
      </c>
      <c r="P195" s="85">
        <f t="shared" si="51"/>
        <v>39</v>
      </c>
      <c r="Q195" s="85">
        <f t="shared" si="52"/>
        <v>1357</v>
      </c>
      <c r="R195" s="100">
        <f t="shared" si="53"/>
        <v>0.8136151523469668</v>
      </c>
      <c r="S195" s="150">
        <f>元DATA!L186</f>
        <v>0</v>
      </c>
      <c r="U195" s="22"/>
      <c r="W195" t="str">
        <f t="shared" si="33"/>
        <v/>
      </c>
    </row>
    <row r="196" spans="1:23">
      <c r="A196" s="108" t="str">
        <f>IF(元DATA!A187,元DATA!A187,"")</f>
        <v/>
      </c>
      <c r="B196">
        <f>元DATA!B187</f>
        <v>0</v>
      </c>
      <c r="C196">
        <f>元DATA!C187</f>
        <v>0</v>
      </c>
      <c r="D196">
        <f>元DATA!D187</f>
        <v>0</v>
      </c>
      <c r="E196">
        <f>元DATA!E187</f>
        <v>0</v>
      </c>
      <c r="F196" s="85">
        <f>元DATA!F187</f>
        <v>0</v>
      </c>
      <c r="G196" s="85">
        <f>元DATA!G187</f>
        <v>0</v>
      </c>
      <c r="H196" s="85">
        <f>元DATA!H187</f>
        <v>0</v>
      </c>
      <c r="I196" s="85">
        <f t="shared" si="44"/>
        <v>0</v>
      </c>
      <c r="J196" s="85">
        <f t="shared" si="45"/>
        <v>0</v>
      </c>
      <c r="K196" s="85">
        <f t="shared" si="46"/>
        <v>0</v>
      </c>
      <c r="L196" s="85">
        <f t="shared" si="47"/>
        <v>2964</v>
      </c>
      <c r="M196" s="85">
        <f t="shared" si="48"/>
        <v>3643</v>
      </c>
      <c r="N196" s="85">
        <f t="shared" si="49"/>
        <v>0</v>
      </c>
      <c r="O196" s="85">
        <f t="shared" si="50"/>
        <v>3528.5714285714289</v>
      </c>
      <c r="P196" s="85">
        <f t="shared" si="51"/>
        <v>39</v>
      </c>
      <c r="Q196" s="85">
        <f t="shared" si="52"/>
        <v>1357</v>
      </c>
      <c r="R196" s="100">
        <f t="shared" si="53"/>
        <v>0.8136151523469668</v>
      </c>
      <c r="S196" s="150">
        <f>元DATA!L187</f>
        <v>0</v>
      </c>
      <c r="U196" s="22"/>
      <c r="W196" t="str">
        <f t="shared" si="33"/>
        <v/>
      </c>
    </row>
    <row r="197" spans="1:23">
      <c r="A197" s="108" t="str">
        <f>IF(元DATA!A188,元DATA!A188,"")</f>
        <v/>
      </c>
      <c r="B197">
        <f>元DATA!B188</f>
        <v>0</v>
      </c>
      <c r="C197">
        <f>元DATA!C188</f>
        <v>0</v>
      </c>
      <c r="D197">
        <f>元DATA!D188</f>
        <v>0</v>
      </c>
      <c r="E197">
        <f>元DATA!E188</f>
        <v>0</v>
      </c>
      <c r="F197" s="85">
        <f>元DATA!F188</f>
        <v>0</v>
      </c>
      <c r="G197" s="85">
        <f>元DATA!G188</f>
        <v>0</v>
      </c>
      <c r="H197" s="85">
        <f>元DATA!H188</f>
        <v>0</v>
      </c>
      <c r="I197" s="85">
        <f t="shared" si="44"/>
        <v>0</v>
      </c>
      <c r="J197" s="85">
        <f t="shared" si="45"/>
        <v>0</v>
      </c>
      <c r="K197" s="85">
        <f t="shared" si="46"/>
        <v>0</v>
      </c>
      <c r="L197" s="85">
        <f t="shared" si="47"/>
        <v>2964</v>
      </c>
      <c r="M197" s="85">
        <f t="shared" si="48"/>
        <v>3643</v>
      </c>
      <c r="N197" s="85">
        <f t="shared" si="49"/>
        <v>0</v>
      </c>
      <c r="O197" s="85">
        <f t="shared" si="50"/>
        <v>3528.5714285714289</v>
      </c>
      <c r="P197" s="85">
        <f t="shared" si="51"/>
        <v>39</v>
      </c>
      <c r="Q197" s="85">
        <f t="shared" si="52"/>
        <v>1357</v>
      </c>
      <c r="R197" s="100">
        <f t="shared" si="53"/>
        <v>0.8136151523469668</v>
      </c>
      <c r="S197" s="150">
        <f>元DATA!L188</f>
        <v>0</v>
      </c>
      <c r="U197" s="22"/>
      <c r="W197" t="str">
        <f t="shared" si="33"/>
        <v/>
      </c>
    </row>
    <row r="198" spans="1:23">
      <c r="A198" s="108" t="str">
        <f>IF(元DATA!A189,元DATA!A189,"")</f>
        <v/>
      </c>
      <c r="B198">
        <f>元DATA!B189</f>
        <v>0</v>
      </c>
      <c r="C198">
        <f>元DATA!C189</f>
        <v>0</v>
      </c>
      <c r="D198">
        <f>元DATA!D189</f>
        <v>0</v>
      </c>
      <c r="E198">
        <f>元DATA!E189</f>
        <v>0</v>
      </c>
      <c r="F198" s="85">
        <f>元DATA!F189</f>
        <v>0</v>
      </c>
      <c r="G198" s="85">
        <f>元DATA!G189</f>
        <v>0</v>
      </c>
      <c r="H198" s="85">
        <f>元DATA!H189</f>
        <v>0</v>
      </c>
      <c r="I198" s="85">
        <f t="shared" si="44"/>
        <v>0</v>
      </c>
      <c r="J198" s="85">
        <f t="shared" si="45"/>
        <v>0</v>
      </c>
      <c r="K198" s="85">
        <f t="shared" si="46"/>
        <v>0</v>
      </c>
      <c r="L198" s="85">
        <f t="shared" si="47"/>
        <v>2964</v>
      </c>
      <c r="M198" s="85">
        <f t="shared" si="48"/>
        <v>3643</v>
      </c>
      <c r="N198" s="85">
        <f t="shared" si="49"/>
        <v>0</v>
      </c>
      <c r="O198" s="85">
        <f t="shared" si="50"/>
        <v>3528.5714285714289</v>
      </c>
      <c r="P198" s="85">
        <f t="shared" si="51"/>
        <v>39</v>
      </c>
      <c r="Q198" s="85">
        <f t="shared" si="52"/>
        <v>1357</v>
      </c>
      <c r="R198" s="100">
        <f t="shared" si="53"/>
        <v>0.8136151523469668</v>
      </c>
      <c r="S198" s="150">
        <f>元DATA!L189</f>
        <v>0</v>
      </c>
      <c r="U198" s="22"/>
      <c r="W198" t="str">
        <f t="shared" si="33"/>
        <v/>
      </c>
    </row>
    <row r="199" spans="1:23">
      <c r="A199" s="108" t="str">
        <f>IF(元DATA!A190,元DATA!A190,"")</f>
        <v/>
      </c>
      <c r="B199">
        <f>元DATA!B190</f>
        <v>0</v>
      </c>
      <c r="C199">
        <f>元DATA!C190</f>
        <v>0</v>
      </c>
      <c r="D199">
        <f>元DATA!D190</f>
        <v>0</v>
      </c>
      <c r="E199">
        <f>元DATA!E190</f>
        <v>0</v>
      </c>
      <c r="F199" s="85">
        <f>元DATA!F190</f>
        <v>0</v>
      </c>
      <c r="G199" s="85">
        <f>元DATA!G190</f>
        <v>0</v>
      </c>
      <c r="H199" s="85">
        <f>元DATA!H190</f>
        <v>0</v>
      </c>
      <c r="I199" s="85">
        <f t="shared" si="44"/>
        <v>0</v>
      </c>
      <c r="J199" s="85">
        <f t="shared" si="45"/>
        <v>0</v>
      </c>
      <c r="K199" s="85">
        <f t="shared" si="46"/>
        <v>0</v>
      </c>
      <c r="L199" s="85">
        <f t="shared" si="47"/>
        <v>2964</v>
      </c>
      <c r="M199" s="85">
        <f t="shared" si="48"/>
        <v>3643</v>
      </c>
      <c r="N199" s="85">
        <f t="shared" si="49"/>
        <v>0</v>
      </c>
      <c r="O199" s="85">
        <f t="shared" si="50"/>
        <v>3528.5714285714289</v>
      </c>
      <c r="P199" s="85">
        <f t="shared" si="51"/>
        <v>39</v>
      </c>
      <c r="Q199" s="85">
        <f t="shared" si="52"/>
        <v>1357</v>
      </c>
      <c r="R199" s="100">
        <f t="shared" si="53"/>
        <v>0.8136151523469668</v>
      </c>
      <c r="S199" s="150">
        <f>元DATA!L190</f>
        <v>0</v>
      </c>
      <c r="U199" s="22"/>
      <c r="W199" t="str">
        <f t="shared" si="33"/>
        <v/>
      </c>
    </row>
    <row r="200" spans="1:23">
      <c r="A200" s="108" t="str">
        <f>IF(元DATA!A191,元DATA!A191,"")</f>
        <v/>
      </c>
      <c r="B200">
        <f>元DATA!B191</f>
        <v>0</v>
      </c>
      <c r="C200">
        <f>元DATA!C191</f>
        <v>0</v>
      </c>
      <c r="D200">
        <f>元DATA!D191</f>
        <v>0</v>
      </c>
      <c r="E200">
        <f>元DATA!E191</f>
        <v>0</v>
      </c>
      <c r="F200" s="85">
        <f>元DATA!F191</f>
        <v>0</v>
      </c>
      <c r="G200" s="85">
        <f>元DATA!G191</f>
        <v>0</v>
      </c>
      <c r="H200" s="85">
        <f>元DATA!H191</f>
        <v>0</v>
      </c>
      <c r="I200" s="85">
        <f t="shared" si="44"/>
        <v>0</v>
      </c>
      <c r="J200" s="85">
        <f t="shared" si="45"/>
        <v>0</v>
      </c>
      <c r="K200" s="85">
        <f t="shared" si="46"/>
        <v>0</v>
      </c>
      <c r="L200" s="85">
        <f t="shared" si="47"/>
        <v>2964</v>
      </c>
      <c r="M200" s="85">
        <f t="shared" si="48"/>
        <v>3643</v>
      </c>
      <c r="N200" s="85">
        <f t="shared" si="49"/>
        <v>0</v>
      </c>
      <c r="O200" s="85">
        <f t="shared" si="50"/>
        <v>3528.5714285714289</v>
      </c>
      <c r="P200" s="85">
        <f t="shared" si="51"/>
        <v>39</v>
      </c>
      <c r="Q200" s="85">
        <f t="shared" si="52"/>
        <v>1357</v>
      </c>
      <c r="R200" s="100">
        <f t="shared" si="53"/>
        <v>0.8136151523469668</v>
      </c>
      <c r="S200" s="150">
        <f>元DATA!L191</f>
        <v>0</v>
      </c>
      <c r="U200" s="22"/>
      <c r="W200" t="str">
        <f t="shared" si="33"/>
        <v/>
      </c>
    </row>
    <row r="201" spans="1:23">
      <c r="A201" s="108" t="str">
        <f>IF(元DATA!A192,元DATA!A192,"")</f>
        <v/>
      </c>
      <c r="B201">
        <f>元DATA!B192</f>
        <v>0</v>
      </c>
      <c r="C201">
        <f>元DATA!C192</f>
        <v>0</v>
      </c>
      <c r="D201">
        <f>元DATA!D192</f>
        <v>0</v>
      </c>
      <c r="E201">
        <f>元DATA!E192</f>
        <v>0</v>
      </c>
      <c r="F201" s="85">
        <f>元DATA!F192</f>
        <v>0</v>
      </c>
      <c r="G201" s="85">
        <f>元DATA!G192</f>
        <v>0</v>
      </c>
      <c r="H201" s="85">
        <f>元DATA!H192</f>
        <v>0</v>
      </c>
      <c r="I201" s="85">
        <f t="shared" si="44"/>
        <v>0</v>
      </c>
      <c r="J201" s="85">
        <f t="shared" si="45"/>
        <v>0</v>
      </c>
      <c r="K201" s="85">
        <f t="shared" si="46"/>
        <v>0</v>
      </c>
      <c r="L201" s="85">
        <f t="shared" si="47"/>
        <v>2964</v>
      </c>
      <c r="M201" s="85">
        <f t="shared" si="48"/>
        <v>3643</v>
      </c>
      <c r="N201" s="85">
        <f t="shared" si="49"/>
        <v>0</v>
      </c>
      <c r="O201" s="85">
        <f t="shared" si="50"/>
        <v>3528.5714285714289</v>
      </c>
      <c r="P201" s="85">
        <f t="shared" si="51"/>
        <v>39</v>
      </c>
      <c r="Q201" s="85">
        <f t="shared" si="52"/>
        <v>1357</v>
      </c>
      <c r="R201" s="100">
        <f t="shared" si="53"/>
        <v>0.8136151523469668</v>
      </c>
      <c r="S201" s="150">
        <f>元DATA!L192</f>
        <v>0</v>
      </c>
      <c r="U201" s="22"/>
      <c r="W201" t="str">
        <f t="shared" si="33"/>
        <v/>
      </c>
    </row>
    <row r="202" spans="1:23">
      <c r="A202" s="108" t="str">
        <f>IF(元DATA!A193,元DATA!A193,"")</f>
        <v/>
      </c>
      <c r="B202">
        <f>元DATA!B193</f>
        <v>0</v>
      </c>
      <c r="C202">
        <f>元DATA!C193</f>
        <v>0</v>
      </c>
      <c r="D202">
        <f>元DATA!D193</f>
        <v>0</v>
      </c>
      <c r="E202">
        <f>元DATA!E193</f>
        <v>0</v>
      </c>
      <c r="F202" s="85">
        <f>元DATA!F193</f>
        <v>0</v>
      </c>
      <c r="G202" s="85">
        <f>元DATA!G193</f>
        <v>0</v>
      </c>
      <c r="H202" s="85">
        <f>元DATA!H193</f>
        <v>0</v>
      </c>
      <c r="I202" s="85">
        <f t="shared" si="44"/>
        <v>0</v>
      </c>
      <c r="J202" s="85">
        <f t="shared" si="45"/>
        <v>0</v>
      </c>
      <c r="K202" s="85">
        <f t="shared" si="46"/>
        <v>0</v>
      </c>
      <c r="L202" s="85">
        <f t="shared" si="47"/>
        <v>2964</v>
      </c>
      <c r="M202" s="85">
        <f t="shared" si="48"/>
        <v>3643</v>
      </c>
      <c r="N202" s="85">
        <f t="shared" si="49"/>
        <v>0</v>
      </c>
      <c r="O202" s="85">
        <f t="shared" si="50"/>
        <v>3528.5714285714289</v>
      </c>
      <c r="P202" s="85">
        <f t="shared" si="51"/>
        <v>39</v>
      </c>
      <c r="Q202" s="85">
        <f t="shared" si="52"/>
        <v>1357</v>
      </c>
      <c r="R202" s="100">
        <f t="shared" si="53"/>
        <v>0.8136151523469668</v>
      </c>
      <c r="S202" s="150">
        <f>元DATA!L193</f>
        <v>0</v>
      </c>
      <c r="U202" s="22"/>
      <c r="W202" t="str">
        <f t="shared" si="33"/>
        <v/>
      </c>
    </row>
    <row r="203" spans="1:23">
      <c r="A203" s="108" t="str">
        <f>IF(元DATA!A194,元DATA!A194,"")</f>
        <v/>
      </c>
      <c r="B203">
        <f>元DATA!B194</f>
        <v>0</v>
      </c>
      <c r="C203">
        <f>元DATA!C194</f>
        <v>0</v>
      </c>
      <c r="D203">
        <f>元DATA!D194</f>
        <v>0</v>
      </c>
      <c r="E203">
        <f>元DATA!E194</f>
        <v>0</v>
      </c>
      <c r="F203" s="85">
        <f>元DATA!F194</f>
        <v>0</v>
      </c>
      <c r="G203" s="85">
        <f>元DATA!G194</f>
        <v>0</v>
      </c>
      <c r="H203" s="85">
        <f>元DATA!H194</f>
        <v>0</v>
      </c>
      <c r="I203" s="85">
        <f t="shared" si="44"/>
        <v>0</v>
      </c>
      <c r="J203" s="85">
        <f t="shared" si="45"/>
        <v>0</v>
      </c>
      <c r="K203" s="85">
        <f t="shared" si="46"/>
        <v>0</v>
      </c>
      <c r="L203" s="85">
        <f t="shared" si="47"/>
        <v>2964</v>
      </c>
      <c r="M203" s="85">
        <f t="shared" si="48"/>
        <v>3643</v>
      </c>
      <c r="N203" s="85">
        <f t="shared" si="49"/>
        <v>0</v>
      </c>
      <c r="O203" s="85">
        <f t="shared" si="50"/>
        <v>3528.5714285714289</v>
      </c>
      <c r="P203" s="85">
        <f t="shared" si="51"/>
        <v>39</v>
      </c>
      <c r="Q203" s="85">
        <f t="shared" si="52"/>
        <v>1357</v>
      </c>
      <c r="R203" s="100">
        <f t="shared" si="53"/>
        <v>0.8136151523469668</v>
      </c>
      <c r="S203" s="150">
        <f>元DATA!L194</f>
        <v>0</v>
      </c>
      <c r="U203" s="22"/>
      <c r="W203" t="str">
        <f t="shared" si="33"/>
        <v/>
      </c>
    </row>
    <row r="204" spans="1:23">
      <c r="A204" s="108" t="str">
        <f>IF(元DATA!A195,元DATA!A195,"")</f>
        <v/>
      </c>
      <c r="B204">
        <f>元DATA!B195</f>
        <v>0</v>
      </c>
      <c r="C204">
        <f>元DATA!C195</f>
        <v>0</v>
      </c>
      <c r="D204">
        <f>元DATA!D195</f>
        <v>0</v>
      </c>
      <c r="E204">
        <f>元DATA!E195</f>
        <v>0</v>
      </c>
      <c r="F204" s="85">
        <f>元DATA!F195</f>
        <v>0</v>
      </c>
      <c r="G204" s="85">
        <f>元DATA!G195</f>
        <v>0</v>
      </c>
      <c r="H204" s="85">
        <f>元DATA!H195</f>
        <v>0</v>
      </c>
      <c r="I204" s="85">
        <f t="shared" si="44"/>
        <v>0</v>
      </c>
      <c r="J204" s="85">
        <f t="shared" si="45"/>
        <v>0</v>
      </c>
      <c r="K204" s="85">
        <f t="shared" si="46"/>
        <v>0</v>
      </c>
      <c r="L204" s="85">
        <f t="shared" si="47"/>
        <v>2964</v>
      </c>
      <c r="M204" s="85">
        <f t="shared" si="48"/>
        <v>3643</v>
      </c>
      <c r="N204" s="85">
        <f t="shared" si="49"/>
        <v>0</v>
      </c>
      <c r="O204" s="85">
        <f t="shared" si="50"/>
        <v>3528.5714285714289</v>
      </c>
      <c r="P204" s="85">
        <f t="shared" si="51"/>
        <v>39</v>
      </c>
      <c r="Q204" s="85">
        <f t="shared" si="52"/>
        <v>1357</v>
      </c>
      <c r="R204" s="100">
        <f t="shared" si="53"/>
        <v>0.8136151523469668</v>
      </c>
      <c r="S204" s="150">
        <f>元DATA!L195</f>
        <v>0</v>
      </c>
      <c r="U204" s="22">
        <v>17</v>
      </c>
      <c r="W204" t="str">
        <f t="shared" si="33"/>
        <v/>
      </c>
    </row>
    <row r="205" spans="1:23">
      <c r="A205" s="108" t="str">
        <f>IF(元DATA!A196,元DATA!A196,"")</f>
        <v/>
      </c>
      <c r="B205">
        <f>元DATA!B196</f>
        <v>0</v>
      </c>
      <c r="C205">
        <f>元DATA!C196</f>
        <v>0</v>
      </c>
      <c r="D205">
        <f>元DATA!D196</f>
        <v>0</v>
      </c>
      <c r="E205">
        <f>元DATA!E196</f>
        <v>0</v>
      </c>
      <c r="F205" s="85">
        <f>元DATA!F196</f>
        <v>0</v>
      </c>
      <c r="G205" s="85">
        <f>元DATA!G196</f>
        <v>0</v>
      </c>
      <c r="H205" s="85">
        <f>元DATA!H196</f>
        <v>0</v>
      </c>
      <c r="I205" s="85">
        <f t="shared" ref="I205:I268" si="54">B205</f>
        <v>0</v>
      </c>
      <c r="J205" s="85">
        <f t="shared" ref="J205:J268" si="55">C205-D205</f>
        <v>0</v>
      </c>
      <c r="K205" s="85">
        <f t="shared" ref="K205:K268" si="56">F205-G205</f>
        <v>0</v>
      </c>
      <c r="L205" s="85">
        <f t="shared" ref="L205:L268" si="57">L204+I205</f>
        <v>2964</v>
      </c>
      <c r="M205" s="85">
        <f t="shared" ref="M205:M268" si="58">M204+J205</f>
        <v>3643</v>
      </c>
      <c r="N205" s="85">
        <f t="shared" ref="N205:N268" si="59">I205/$J$4</f>
        <v>0</v>
      </c>
      <c r="O205" s="85">
        <f t="shared" ref="O205:O268" si="60">L205/$J$4</f>
        <v>3528.5714285714289</v>
      </c>
      <c r="P205" s="85">
        <f t="shared" ref="P205:P268" si="61">P204-D205</f>
        <v>39</v>
      </c>
      <c r="Q205" s="85">
        <f t="shared" ref="Q205:Q268" si="62">(Q204+M204+S205)-M205</f>
        <v>1357</v>
      </c>
      <c r="R205" s="100">
        <f t="shared" ref="R205:R268" si="63">L205/M205</f>
        <v>0.8136151523469668</v>
      </c>
      <c r="S205" s="150">
        <f>元DATA!L196</f>
        <v>0</v>
      </c>
      <c r="U205" s="22"/>
      <c r="W205" t="str">
        <f t="shared" ref="W205:W268" si="64">IF(A205="","",YEAR(A205))</f>
        <v/>
      </c>
    </row>
    <row r="206" spans="1:23">
      <c r="A206" s="108" t="str">
        <f>IF(元DATA!A197,元DATA!A197,"")</f>
        <v/>
      </c>
      <c r="B206">
        <f>元DATA!B197</f>
        <v>0</v>
      </c>
      <c r="C206">
        <f>元DATA!C197</f>
        <v>0</v>
      </c>
      <c r="D206">
        <f>元DATA!D197</f>
        <v>0</v>
      </c>
      <c r="E206">
        <f>元DATA!E197</f>
        <v>0</v>
      </c>
      <c r="F206" s="85">
        <f>元DATA!F197</f>
        <v>0</v>
      </c>
      <c r="G206" s="85">
        <f>元DATA!G197</f>
        <v>0</v>
      </c>
      <c r="H206" s="85">
        <f>元DATA!H197</f>
        <v>0</v>
      </c>
      <c r="I206" s="85">
        <f t="shared" si="54"/>
        <v>0</v>
      </c>
      <c r="J206" s="85">
        <f t="shared" si="55"/>
        <v>0</v>
      </c>
      <c r="K206" s="85">
        <f t="shared" si="56"/>
        <v>0</v>
      </c>
      <c r="L206" s="85">
        <f t="shared" si="57"/>
        <v>2964</v>
      </c>
      <c r="M206" s="85">
        <f t="shared" si="58"/>
        <v>3643</v>
      </c>
      <c r="N206" s="85">
        <f t="shared" si="59"/>
        <v>0</v>
      </c>
      <c r="O206" s="85">
        <f t="shared" si="60"/>
        <v>3528.5714285714289</v>
      </c>
      <c r="P206" s="85">
        <f t="shared" si="61"/>
        <v>39</v>
      </c>
      <c r="Q206" s="85">
        <f t="shared" si="62"/>
        <v>1357</v>
      </c>
      <c r="R206" s="100">
        <f t="shared" si="63"/>
        <v>0.8136151523469668</v>
      </c>
      <c r="S206" s="150">
        <f>元DATA!L197</f>
        <v>0</v>
      </c>
      <c r="U206" s="22"/>
      <c r="W206" t="str">
        <f t="shared" si="64"/>
        <v/>
      </c>
    </row>
    <row r="207" spans="1:23">
      <c r="A207" s="108" t="str">
        <f>IF(元DATA!A198,元DATA!A198,"")</f>
        <v/>
      </c>
      <c r="B207">
        <f>元DATA!B198</f>
        <v>0</v>
      </c>
      <c r="C207">
        <f>元DATA!C198</f>
        <v>0</v>
      </c>
      <c r="D207">
        <f>元DATA!D198</f>
        <v>0</v>
      </c>
      <c r="E207">
        <f>元DATA!E198</f>
        <v>0</v>
      </c>
      <c r="F207" s="85">
        <f>元DATA!F198</f>
        <v>0</v>
      </c>
      <c r="G207" s="85">
        <f>元DATA!G198</f>
        <v>0</v>
      </c>
      <c r="H207" s="85">
        <f>元DATA!H198</f>
        <v>0</v>
      </c>
      <c r="I207" s="85">
        <f t="shared" si="54"/>
        <v>0</v>
      </c>
      <c r="J207" s="85">
        <f t="shared" si="55"/>
        <v>0</v>
      </c>
      <c r="K207" s="85">
        <f t="shared" si="56"/>
        <v>0</v>
      </c>
      <c r="L207" s="85">
        <f t="shared" si="57"/>
        <v>2964</v>
      </c>
      <c r="M207" s="85">
        <f t="shared" si="58"/>
        <v>3643</v>
      </c>
      <c r="N207" s="85">
        <f t="shared" si="59"/>
        <v>0</v>
      </c>
      <c r="O207" s="85">
        <f t="shared" si="60"/>
        <v>3528.5714285714289</v>
      </c>
      <c r="P207" s="85">
        <f t="shared" si="61"/>
        <v>39</v>
      </c>
      <c r="Q207" s="85">
        <f t="shared" si="62"/>
        <v>1357</v>
      </c>
      <c r="R207" s="100">
        <f t="shared" si="63"/>
        <v>0.8136151523469668</v>
      </c>
      <c r="S207" s="150">
        <f>元DATA!L198</f>
        <v>0</v>
      </c>
      <c r="U207" s="22"/>
      <c r="W207" t="str">
        <f t="shared" si="64"/>
        <v/>
      </c>
    </row>
    <row r="208" spans="1:23">
      <c r="A208" s="108" t="str">
        <f>IF(元DATA!A199,元DATA!A199,"")</f>
        <v/>
      </c>
      <c r="B208">
        <f>元DATA!B199</f>
        <v>0</v>
      </c>
      <c r="C208">
        <f>元DATA!C199</f>
        <v>0</v>
      </c>
      <c r="D208">
        <f>元DATA!D199</f>
        <v>0</v>
      </c>
      <c r="E208">
        <f>元DATA!E199</f>
        <v>0</v>
      </c>
      <c r="F208" s="85">
        <f>元DATA!F199</f>
        <v>0</v>
      </c>
      <c r="G208" s="85">
        <f>元DATA!G199</f>
        <v>0</v>
      </c>
      <c r="H208" s="85">
        <f>元DATA!H199</f>
        <v>0</v>
      </c>
      <c r="I208" s="85">
        <f t="shared" si="54"/>
        <v>0</v>
      </c>
      <c r="J208" s="85">
        <f t="shared" si="55"/>
        <v>0</v>
      </c>
      <c r="K208" s="85">
        <f t="shared" si="56"/>
        <v>0</v>
      </c>
      <c r="L208" s="85">
        <f t="shared" si="57"/>
        <v>2964</v>
      </c>
      <c r="M208" s="85">
        <f t="shared" si="58"/>
        <v>3643</v>
      </c>
      <c r="N208" s="85">
        <f t="shared" si="59"/>
        <v>0</v>
      </c>
      <c r="O208" s="85">
        <f t="shared" si="60"/>
        <v>3528.5714285714289</v>
      </c>
      <c r="P208" s="85">
        <f t="shared" si="61"/>
        <v>39</v>
      </c>
      <c r="Q208" s="85">
        <f t="shared" si="62"/>
        <v>1357</v>
      </c>
      <c r="R208" s="100">
        <f t="shared" si="63"/>
        <v>0.8136151523469668</v>
      </c>
      <c r="S208" s="150">
        <f>元DATA!L199</f>
        <v>0</v>
      </c>
      <c r="U208" s="22"/>
      <c r="W208" t="str">
        <f t="shared" si="64"/>
        <v/>
      </c>
    </row>
    <row r="209" spans="1:23">
      <c r="A209" s="108" t="str">
        <f>IF(元DATA!A200,元DATA!A200,"")</f>
        <v/>
      </c>
      <c r="B209">
        <f>元DATA!B200</f>
        <v>0</v>
      </c>
      <c r="C209">
        <f>元DATA!C200</f>
        <v>0</v>
      </c>
      <c r="D209">
        <f>元DATA!D200</f>
        <v>0</v>
      </c>
      <c r="E209">
        <f>元DATA!E200</f>
        <v>0</v>
      </c>
      <c r="F209" s="85">
        <f>元DATA!F200</f>
        <v>0</v>
      </c>
      <c r="G209" s="85">
        <f>元DATA!G200</f>
        <v>0</v>
      </c>
      <c r="H209" s="85">
        <f>元DATA!H200</f>
        <v>0</v>
      </c>
      <c r="I209" s="85">
        <f t="shared" si="54"/>
        <v>0</v>
      </c>
      <c r="J209" s="85">
        <f t="shared" si="55"/>
        <v>0</v>
      </c>
      <c r="K209" s="85">
        <f t="shared" si="56"/>
        <v>0</v>
      </c>
      <c r="L209" s="85">
        <f t="shared" si="57"/>
        <v>2964</v>
      </c>
      <c r="M209" s="85">
        <f t="shared" si="58"/>
        <v>3643</v>
      </c>
      <c r="N209" s="85">
        <f t="shared" si="59"/>
        <v>0</v>
      </c>
      <c r="O209" s="85">
        <f t="shared" si="60"/>
        <v>3528.5714285714289</v>
      </c>
      <c r="P209" s="85">
        <f t="shared" si="61"/>
        <v>39</v>
      </c>
      <c r="Q209" s="85">
        <f t="shared" si="62"/>
        <v>1357</v>
      </c>
      <c r="R209" s="100">
        <f t="shared" si="63"/>
        <v>0.8136151523469668</v>
      </c>
      <c r="S209" s="150">
        <f>元DATA!L200</f>
        <v>0</v>
      </c>
      <c r="U209" s="22"/>
      <c r="W209" t="str">
        <f t="shared" si="64"/>
        <v/>
      </c>
    </row>
    <row r="210" spans="1:23">
      <c r="A210" s="108" t="str">
        <f>IF(元DATA!A201,元DATA!A201,"")</f>
        <v/>
      </c>
      <c r="B210">
        <f>元DATA!B201</f>
        <v>0</v>
      </c>
      <c r="C210">
        <f>元DATA!C201</f>
        <v>0</v>
      </c>
      <c r="D210">
        <f>元DATA!D201</f>
        <v>0</v>
      </c>
      <c r="E210">
        <f>元DATA!E201</f>
        <v>0</v>
      </c>
      <c r="F210" s="85">
        <f>元DATA!F201</f>
        <v>0</v>
      </c>
      <c r="G210" s="85">
        <f>元DATA!G201</f>
        <v>0</v>
      </c>
      <c r="H210" s="85">
        <f>元DATA!H201</f>
        <v>0</v>
      </c>
      <c r="I210" s="85">
        <f t="shared" si="54"/>
        <v>0</v>
      </c>
      <c r="J210" s="85">
        <f t="shared" si="55"/>
        <v>0</v>
      </c>
      <c r="K210" s="85">
        <f t="shared" si="56"/>
        <v>0</v>
      </c>
      <c r="L210" s="85">
        <f t="shared" si="57"/>
        <v>2964</v>
      </c>
      <c r="M210" s="85">
        <f t="shared" si="58"/>
        <v>3643</v>
      </c>
      <c r="N210" s="85">
        <f t="shared" si="59"/>
        <v>0</v>
      </c>
      <c r="O210" s="85">
        <f t="shared" si="60"/>
        <v>3528.5714285714289</v>
      </c>
      <c r="P210" s="85">
        <f t="shared" si="61"/>
        <v>39</v>
      </c>
      <c r="Q210" s="85">
        <f t="shared" si="62"/>
        <v>1357</v>
      </c>
      <c r="R210" s="100">
        <f t="shared" si="63"/>
        <v>0.8136151523469668</v>
      </c>
      <c r="S210" s="150">
        <f>元DATA!L201</f>
        <v>0</v>
      </c>
      <c r="U210" s="22"/>
      <c r="W210" t="str">
        <f t="shared" si="64"/>
        <v/>
      </c>
    </row>
    <row r="211" spans="1:23">
      <c r="A211" s="108" t="str">
        <f>IF(元DATA!A202,元DATA!A202,"")</f>
        <v/>
      </c>
      <c r="B211">
        <f>元DATA!B202</f>
        <v>0</v>
      </c>
      <c r="C211">
        <f>元DATA!C202</f>
        <v>0</v>
      </c>
      <c r="D211">
        <f>元DATA!D202</f>
        <v>0</v>
      </c>
      <c r="E211">
        <f>元DATA!E202</f>
        <v>0</v>
      </c>
      <c r="F211" s="85">
        <f>元DATA!F202</f>
        <v>0</v>
      </c>
      <c r="G211" s="85">
        <f>元DATA!G202</f>
        <v>0</v>
      </c>
      <c r="H211" s="85">
        <f>元DATA!H202</f>
        <v>0</v>
      </c>
      <c r="I211" s="85">
        <f t="shared" si="54"/>
        <v>0</v>
      </c>
      <c r="J211" s="85">
        <f t="shared" si="55"/>
        <v>0</v>
      </c>
      <c r="K211" s="85">
        <f t="shared" si="56"/>
        <v>0</v>
      </c>
      <c r="L211" s="85">
        <f t="shared" si="57"/>
        <v>2964</v>
      </c>
      <c r="M211" s="85">
        <f t="shared" si="58"/>
        <v>3643</v>
      </c>
      <c r="N211" s="85">
        <f t="shared" si="59"/>
        <v>0</v>
      </c>
      <c r="O211" s="85">
        <f t="shared" si="60"/>
        <v>3528.5714285714289</v>
      </c>
      <c r="P211" s="85">
        <f t="shared" si="61"/>
        <v>39</v>
      </c>
      <c r="Q211" s="85">
        <f t="shared" si="62"/>
        <v>1357</v>
      </c>
      <c r="R211" s="100">
        <f t="shared" si="63"/>
        <v>0.8136151523469668</v>
      </c>
      <c r="S211" s="150">
        <f>元DATA!L202</f>
        <v>0</v>
      </c>
      <c r="U211" s="22"/>
      <c r="W211" t="str">
        <f t="shared" si="64"/>
        <v/>
      </c>
    </row>
    <row r="212" spans="1:23">
      <c r="A212" s="108" t="str">
        <f>IF(元DATA!A203,元DATA!A203,"")</f>
        <v/>
      </c>
      <c r="B212">
        <f>元DATA!B203</f>
        <v>0</v>
      </c>
      <c r="C212">
        <f>元DATA!C203</f>
        <v>0</v>
      </c>
      <c r="D212">
        <f>元DATA!D203</f>
        <v>0</v>
      </c>
      <c r="E212">
        <f>元DATA!E203</f>
        <v>0</v>
      </c>
      <c r="F212" s="85">
        <f>元DATA!F203</f>
        <v>0</v>
      </c>
      <c r="G212" s="85">
        <f>元DATA!G203</f>
        <v>0</v>
      </c>
      <c r="H212" s="85">
        <f>元DATA!H203</f>
        <v>0</v>
      </c>
      <c r="I212" s="85">
        <f t="shared" si="54"/>
        <v>0</v>
      </c>
      <c r="J212" s="85">
        <f t="shared" si="55"/>
        <v>0</v>
      </c>
      <c r="K212" s="85">
        <f t="shared" si="56"/>
        <v>0</v>
      </c>
      <c r="L212" s="85">
        <f t="shared" si="57"/>
        <v>2964</v>
      </c>
      <c r="M212" s="85">
        <f t="shared" si="58"/>
        <v>3643</v>
      </c>
      <c r="N212" s="85">
        <f t="shared" si="59"/>
        <v>0</v>
      </c>
      <c r="O212" s="85">
        <f t="shared" si="60"/>
        <v>3528.5714285714289</v>
      </c>
      <c r="P212" s="85">
        <f t="shared" si="61"/>
        <v>39</v>
      </c>
      <c r="Q212" s="85">
        <f t="shared" si="62"/>
        <v>1357</v>
      </c>
      <c r="R212" s="100">
        <f t="shared" si="63"/>
        <v>0.8136151523469668</v>
      </c>
      <c r="S212" s="150">
        <f>元DATA!L203</f>
        <v>0</v>
      </c>
      <c r="U212" s="22"/>
      <c r="W212" t="str">
        <f t="shared" si="64"/>
        <v/>
      </c>
    </row>
    <row r="213" spans="1:23">
      <c r="A213" s="108" t="str">
        <f>IF(元DATA!A204,元DATA!A204,"")</f>
        <v/>
      </c>
      <c r="B213">
        <f>元DATA!B204</f>
        <v>0</v>
      </c>
      <c r="C213">
        <f>元DATA!C204</f>
        <v>0</v>
      </c>
      <c r="D213">
        <f>元DATA!D204</f>
        <v>0</v>
      </c>
      <c r="E213">
        <f>元DATA!E204</f>
        <v>0</v>
      </c>
      <c r="F213" s="85">
        <f>元DATA!F204</f>
        <v>0</v>
      </c>
      <c r="G213" s="85">
        <f>元DATA!G204</f>
        <v>0</v>
      </c>
      <c r="H213" s="85">
        <f>元DATA!H204</f>
        <v>0</v>
      </c>
      <c r="I213" s="85">
        <f t="shared" si="54"/>
        <v>0</v>
      </c>
      <c r="J213" s="85">
        <f t="shared" si="55"/>
        <v>0</v>
      </c>
      <c r="K213" s="85">
        <f t="shared" si="56"/>
        <v>0</v>
      </c>
      <c r="L213" s="85">
        <f t="shared" si="57"/>
        <v>2964</v>
      </c>
      <c r="M213" s="85">
        <f t="shared" si="58"/>
        <v>3643</v>
      </c>
      <c r="N213" s="85">
        <f t="shared" si="59"/>
        <v>0</v>
      </c>
      <c r="O213" s="85">
        <f t="shared" si="60"/>
        <v>3528.5714285714289</v>
      </c>
      <c r="P213" s="85">
        <f t="shared" si="61"/>
        <v>39</v>
      </c>
      <c r="Q213" s="85">
        <f t="shared" si="62"/>
        <v>1357</v>
      </c>
      <c r="R213" s="100">
        <f t="shared" si="63"/>
        <v>0.8136151523469668</v>
      </c>
      <c r="S213" s="150">
        <f>元DATA!L204</f>
        <v>0</v>
      </c>
      <c r="U213" s="22"/>
      <c r="W213" t="str">
        <f t="shared" si="64"/>
        <v/>
      </c>
    </row>
    <row r="214" spans="1:23">
      <c r="A214" s="108" t="str">
        <f>IF(元DATA!A205,元DATA!A205,"")</f>
        <v/>
      </c>
      <c r="B214">
        <f>元DATA!B205</f>
        <v>0</v>
      </c>
      <c r="C214">
        <f>元DATA!C205</f>
        <v>0</v>
      </c>
      <c r="D214">
        <f>元DATA!D205</f>
        <v>0</v>
      </c>
      <c r="E214">
        <f>元DATA!E205</f>
        <v>0</v>
      </c>
      <c r="F214" s="85">
        <f>元DATA!F205</f>
        <v>0</v>
      </c>
      <c r="G214" s="85">
        <f>元DATA!G205</f>
        <v>0</v>
      </c>
      <c r="H214" s="85">
        <f>元DATA!H205</f>
        <v>0</v>
      </c>
      <c r="I214" s="85">
        <f t="shared" si="54"/>
        <v>0</v>
      </c>
      <c r="J214" s="85">
        <f t="shared" si="55"/>
        <v>0</v>
      </c>
      <c r="K214" s="85">
        <f t="shared" si="56"/>
        <v>0</v>
      </c>
      <c r="L214" s="85">
        <f t="shared" si="57"/>
        <v>2964</v>
      </c>
      <c r="M214" s="85">
        <f t="shared" si="58"/>
        <v>3643</v>
      </c>
      <c r="N214" s="85">
        <f t="shared" si="59"/>
        <v>0</v>
      </c>
      <c r="O214" s="85">
        <f t="shared" si="60"/>
        <v>3528.5714285714289</v>
      </c>
      <c r="P214" s="85">
        <f t="shared" si="61"/>
        <v>39</v>
      </c>
      <c r="Q214" s="85">
        <f t="shared" si="62"/>
        <v>1357</v>
      </c>
      <c r="R214" s="100">
        <f t="shared" si="63"/>
        <v>0.8136151523469668</v>
      </c>
      <c r="S214" s="150">
        <f>元DATA!L205</f>
        <v>0</v>
      </c>
      <c r="U214" s="22"/>
      <c r="W214" t="str">
        <f t="shared" si="64"/>
        <v/>
      </c>
    </row>
    <row r="215" spans="1:23">
      <c r="A215" s="108" t="str">
        <f>IF(元DATA!A206,元DATA!A206,"")</f>
        <v/>
      </c>
      <c r="B215">
        <f>元DATA!B206</f>
        <v>0</v>
      </c>
      <c r="C215">
        <f>元DATA!C206</f>
        <v>0</v>
      </c>
      <c r="D215">
        <f>元DATA!D206</f>
        <v>0</v>
      </c>
      <c r="E215">
        <f>元DATA!E206</f>
        <v>0</v>
      </c>
      <c r="F215" s="85">
        <f>元DATA!F206</f>
        <v>0</v>
      </c>
      <c r="G215" s="85">
        <f>元DATA!G206</f>
        <v>0</v>
      </c>
      <c r="H215" s="85">
        <f>元DATA!H206</f>
        <v>0</v>
      </c>
      <c r="I215" s="85">
        <f t="shared" si="54"/>
        <v>0</v>
      </c>
      <c r="J215" s="85">
        <f t="shared" si="55"/>
        <v>0</v>
      </c>
      <c r="K215" s="85">
        <f t="shared" si="56"/>
        <v>0</v>
      </c>
      <c r="L215" s="85">
        <f t="shared" si="57"/>
        <v>2964</v>
      </c>
      <c r="M215" s="85">
        <f t="shared" si="58"/>
        <v>3643</v>
      </c>
      <c r="N215" s="85">
        <f t="shared" si="59"/>
        <v>0</v>
      </c>
      <c r="O215" s="85">
        <f t="shared" si="60"/>
        <v>3528.5714285714289</v>
      </c>
      <c r="P215" s="85">
        <f t="shared" si="61"/>
        <v>39</v>
      </c>
      <c r="Q215" s="85">
        <f t="shared" si="62"/>
        <v>1357</v>
      </c>
      <c r="R215" s="100">
        <f t="shared" si="63"/>
        <v>0.8136151523469668</v>
      </c>
      <c r="S215" s="150">
        <f>元DATA!L206</f>
        <v>0</v>
      </c>
      <c r="U215" s="22"/>
      <c r="W215" t="str">
        <f t="shared" si="64"/>
        <v/>
      </c>
    </row>
    <row r="216" spans="1:23">
      <c r="A216" s="108" t="str">
        <f>IF(元DATA!A207,元DATA!A207,"")</f>
        <v/>
      </c>
      <c r="B216">
        <f>元DATA!B207</f>
        <v>0</v>
      </c>
      <c r="C216">
        <f>元DATA!C207</f>
        <v>0</v>
      </c>
      <c r="D216">
        <f>元DATA!D207</f>
        <v>0</v>
      </c>
      <c r="E216">
        <f>元DATA!E207</f>
        <v>0</v>
      </c>
      <c r="F216" s="85">
        <f>元DATA!F207</f>
        <v>0</v>
      </c>
      <c r="G216" s="85">
        <f>元DATA!G207</f>
        <v>0</v>
      </c>
      <c r="H216" s="85">
        <f>元DATA!H207</f>
        <v>0</v>
      </c>
      <c r="I216" s="85">
        <f t="shared" si="54"/>
        <v>0</v>
      </c>
      <c r="J216" s="85">
        <f t="shared" si="55"/>
        <v>0</v>
      </c>
      <c r="K216" s="85">
        <f t="shared" si="56"/>
        <v>0</v>
      </c>
      <c r="L216" s="85">
        <f t="shared" si="57"/>
        <v>2964</v>
      </c>
      <c r="M216" s="85">
        <f t="shared" si="58"/>
        <v>3643</v>
      </c>
      <c r="N216" s="85">
        <f t="shared" si="59"/>
        <v>0</v>
      </c>
      <c r="O216" s="85">
        <f t="shared" si="60"/>
        <v>3528.5714285714289</v>
      </c>
      <c r="P216" s="85">
        <f t="shared" si="61"/>
        <v>39</v>
      </c>
      <c r="Q216" s="85">
        <f t="shared" si="62"/>
        <v>1357</v>
      </c>
      <c r="R216" s="100">
        <f t="shared" si="63"/>
        <v>0.8136151523469668</v>
      </c>
      <c r="S216" s="150">
        <f>元DATA!L207</f>
        <v>0</v>
      </c>
      <c r="U216" s="22">
        <v>18</v>
      </c>
      <c r="W216" t="str">
        <f t="shared" si="64"/>
        <v/>
      </c>
    </row>
    <row r="217" spans="1:23">
      <c r="A217" s="108" t="str">
        <f>IF(元DATA!A208,元DATA!A208,"")</f>
        <v/>
      </c>
      <c r="B217">
        <f>元DATA!B208</f>
        <v>0</v>
      </c>
      <c r="C217">
        <f>元DATA!C208</f>
        <v>0</v>
      </c>
      <c r="D217">
        <f>元DATA!D208</f>
        <v>0</v>
      </c>
      <c r="E217">
        <f>元DATA!E208</f>
        <v>0</v>
      </c>
      <c r="F217" s="85">
        <f>元DATA!F208</f>
        <v>0</v>
      </c>
      <c r="G217" s="85">
        <f>元DATA!G208</f>
        <v>0</v>
      </c>
      <c r="H217" s="85">
        <f>元DATA!H208</f>
        <v>0</v>
      </c>
      <c r="I217" s="85">
        <f t="shared" si="54"/>
        <v>0</v>
      </c>
      <c r="J217" s="85">
        <f t="shared" si="55"/>
        <v>0</v>
      </c>
      <c r="K217" s="85">
        <f t="shared" si="56"/>
        <v>0</v>
      </c>
      <c r="L217" s="85">
        <f t="shared" si="57"/>
        <v>2964</v>
      </c>
      <c r="M217" s="85">
        <f t="shared" si="58"/>
        <v>3643</v>
      </c>
      <c r="N217" s="85">
        <f t="shared" si="59"/>
        <v>0</v>
      </c>
      <c r="O217" s="85">
        <f t="shared" si="60"/>
        <v>3528.5714285714289</v>
      </c>
      <c r="P217" s="85">
        <f t="shared" si="61"/>
        <v>39</v>
      </c>
      <c r="Q217" s="85">
        <f t="shared" si="62"/>
        <v>1357</v>
      </c>
      <c r="R217" s="100">
        <f t="shared" si="63"/>
        <v>0.8136151523469668</v>
      </c>
      <c r="S217" s="150">
        <f>元DATA!L208</f>
        <v>0</v>
      </c>
      <c r="U217" s="22"/>
      <c r="W217" t="str">
        <f t="shared" si="64"/>
        <v/>
      </c>
    </row>
    <row r="218" spans="1:23">
      <c r="A218" s="108" t="str">
        <f>IF(元DATA!A209,元DATA!A209,"")</f>
        <v/>
      </c>
      <c r="B218">
        <f>元DATA!B209</f>
        <v>0</v>
      </c>
      <c r="C218">
        <f>元DATA!C209</f>
        <v>0</v>
      </c>
      <c r="D218">
        <f>元DATA!D209</f>
        <v>0</v>
      </c>
      <c r="E218">
        <f>元DATA!E209</f>
        <v>0</v>
      </c>
      <c r="F218" s="85">
        <f>元DATA!F209</f>
        <v>0</v>
      </c>
      <c r="G218" s="85">
        <f>元DATA!G209</f>
        <v>0</v>
      </c>
      <c r="H218" s="85">
        <f>元DATA!H209</f>
        <v>0</v>
      </c>
      <c r="I218" s="85">
        <f t="shared" si="54"/>
        <v>0</v>
      </c>
      <c r="J218" s="85">
        <f t="shared" si="55"/>
        <v>0</v>
      </c>
      <c r="K218" s="85">
        <f t="shared" si="56"/>
        <v>0</v>
      </c>
      <c r="L218" s="85">
        <f t="shared" si="57"/>
        <v>2964</v>
      </c>
      <c r="M218" s="85">
        <f t="shared" si="58"/>
        <v>3643</v>
      </c>
      <c r="N218" s="85">
        <f t="shared" si="59"/>
        <v>0</v>
      </c>
      <c r="O218" s="85">
        <f t="shared" si="60"/>
        <v>3528.5714285714289</v>
      </c>
      <c r="P218" s="85">
        <f t="shared" si="61"/>
        <v>39</v>
      </c>
      <c r="Q218" s="85">
        <f t="shared" si="62"/>
        <v>1357</v>
      </c>
      <c r="R218" s="100">
        <f t="shared" si="63"/>
        <v>0.8136151523469668</v>
      </c>
      <c r="S218" s="150">
        <f>元DATA!L209</f>
        <v>0</v>
      </c>
      <c r="U218" s="22"/>
      <c r="W218" t="str">
        <f t="shared" si="64"/>
        <v/>
      </c>
    </row>
    <row r="219" spans="1:23">
      <c r="A219" s="108" t="str">
        <f>IF(元DATA!A210,元DATA!A210,"")</f>
        <v/>
      </c>
      <c r="B219">
        <f>元DATA!B210</f>
        <v>0</v>
      </c>
      <c r="C219">
        <f>元DATA!C210</f>
        <v>0</v>
      </c>
      <c r="D219">
        <f>元DATA!D210</f>
        <v>0</v>
      </c>
      <c r="E219">
        <f>元DATA!E210</f>
        <v>0</v>
      </c>
      <c r="F219" s="85">
        <f>元DATA!F210</f>
        <v>0</v>
      </c>
      <c r="G219" s="85">
        <f>元DATA!G210</f>
        <v>0</v>
      </c>
      <c r="H219" s="85">
        <f>元DATA!H210</f>
        <v>0</v>
      </c>
      <c r="I219" s="85">
        <f t="shared" si="54"/>
        <v>0</v>
      </c>
      <c r="J219" s="85">
        <f t="shared" si="55"/>
        <v>0</v>
      </c>
      <c r="K219" s="85">
        <f t="shared" si="56"/>
        <v>0</v>
      </c>
      <c r="L219" s="85">
        <f t="shared" si="57"/>
        <v>2964</v>
      </c>
      <c r="M219" s="85">
        <f t="shared" si="58"/>
        <v>3643</v>
      </c>
      <c r="N219" s="85">
        <f t="shared" si="59"/>
        <v>0</v>
      </c>
      <c r="O219" s="85">
        <f t="shared" si="60"/>
        <v>3528.5714285714289</v>
      </c>
      <c r="P219" s="85">
        <f t="shared" si="61"/>
        <v>39</v>
      </c>
      <c r="Q219" s="85">
        <f t="shared" si="62"/>
        <v>1357</v>
      </c>
      <c r="R219" s="100">
        <f t="shared" si="63"/>
        <v>0.8136151523469668</v>
      </c>
      <c r="S219" s="150">
        <f>元DATA!L210</f>
        <v>0</v>
      </c>
      <c r="U219" s="22"/>
      <c r="W219" t="str">
        <f t="shared" si="64"/>
        <v/>
      </c>
    </row>
    <row r="220" spans="1:23">
      <c r="A220" s="108" t="str">
        <f>IF(元DATA!A211,元DATA!A211,"")</f>
        <v/>
      </c>
      <c r="B220">
        <f>元DATA!B211</f>
        <v>0</v>
      </c>
      <c r="C220">
        <f>元DATA!C211</f>
        <v>0</v>
      </c>
      <c r="D220">
        <f>元DATA!D211</f>
        <v>0</v>
      </c>
      <c r="E220">
        <f>元DATA!E211</f>
        <v>0</v>
      </c>
      <c r="F220" s="85">
        <f>元DATA!F211</f>
        <v>0</v>
      </c>
      <c r="G220" s="85">
        <f>元DATA!G211</f>
        <v>0</v>
      </c>
      <c r="H220" s="85">
        <f>元DATA!H211</f>
        <v>0</v>
      </c>
      <c r="I220" s="85">
        <f t="shared" si="54"/>
        <v>0</v>
      </c>
      <c r="J220" s="85">
        <f t="shared" si="55"/>
        <v>0</v>
      </c>
      <c r="K220" s="85">
        <f t="shared" si="56"/>
        <v>0</v>
      </c>
      <c r="L220" s="85">
        <f t="shared" si="57"/>
        <v>2964</v>
      </c>
      <c r="M220" s="85">
        <f t="shared" si="58"/>
        <v>3643</v>
      </c>
      <c r="N220" s="85">
        <f t="shared" si="59"/>
        <v>0</v>
      </c>
      <c r="O220" s="85">
        <f t="shared" si="60"/>
        <v>3528.5714285714289</v>
      </c>
      <c r="P220" s="85">
        <f t="shared" si="61"/>
        <v>39</v>
      </c>
      <c r="Q220" s="85">
        <f t="shared" si="62"/>
        <v>1357</v>
      </c>
      <c r="R220" s="100">
        <f t="shared" si="63"/>
        <v>0.8136151523469668</v>
      </c>
      <c r="S220" s="150">
        <f>元DATA!L211</f>
        <v>0</v>
      </c>
      <c r="U220" s="22"/>
      <c r="W220" t="str">
        <f t="shared" si="64"/>
        <v/>
      </c>
    </row>
    <row r="221" spans="1:23">
      <c r="A221" s="108" t="str">
        <f>IF(元DATA!A212,元DATA!A212,"")</f>
        <v/>
      </c>
      <c r="B221">
        <f>元DATA!B212</f>
        <v>0</v>
      </c>
      <c r="C221">
        <f>元DATA!C212</f>
        <v>0</v>
      </c>
      <c r="D221">
        <f>元DATA!D212</f>
        <v>0</v>
      </c>
      <c r="E221">
        <f>元DATA!E212</f>
        <v>0</v>
      </c>
      <c r="F221" s="85">
        <f>元DATA!F212</f>
        <v>0</v>
      </c>
      <c r="G221" s="85">
        <f>元DATA!G212</f>
        <v>0</v>
      </c>
      <c r="H221" s="85">
        <f>元DATA!H212</f>
        <v>0</v>
      </c>
      <c r="I221" s="85">
        <f t="shared" si="54"/>
        <v>0</v>
      </c>
      <c r="J221" s="85">
        <f t="shared" si="55"/>
        <v>0</v>
      </c>
      <c r="K221" s="85">
        <f t="shared" si="56"/>
        <v>0</v>
      </c>
      <c r="L221" s="85">
        <f t="shared" si="57"/>
        <v>2964</v>
      </c>
      <c r="M221" s="85">
        <f t="shared" si="58"/>
        <v>3643</v>
      </c>
      <c r="N221" s="85">
        <f t="shared" si="59"/>
        <v>0</v>
      </c>
      <c r="O221" s="85">
        <f t="shared" si="60"/>
        <v>3528.5714285714289</v>
      </c>
      <c r="P221" s="85">
        <f t="shared" si="61"/>
        <v>39</v>
      </c>
      <c r="Q221" s="85">
        <f t="shared" si="62"/>
        <v>1357</v>
      </c>
      <c r="R221" s="100">
        <f t="shared" si="63"/>
        <v>0.8136151523469668</v>
      </c>
      <c r="S221" s="150">
        <f>元DATA!L212</f>
        <v>0</v>
      </c>
      <c r="U221" s="22"/>
      <c r="W221" t="str">
        <f t="shared" si="64"/>
        <v/>
      </c>
    </row>
    <row r="222" spans="1:23">
      <c r="A222" s="108" t="str">
        <f>IF(元DATA!A213,元DATA!A213,"")</f>
        <v/>
      </c>
      <c r="B222">
        <f>元DATA!B213</f>
        <v>0</v>
      </c>
      <c r="C222">
        <f>元DATA!C213</f>
        <v>0</v>
      </c>
      <c r="D222">
        <f>元DATA!D213</f>
        <v>0</v>
      </c>
      <c r="E222">
        <f>元DATA!E213</f>
        <v>0</v>
      </c>
      <c r="F222" s="85">
        <f>元DATA!F213</f>
        <v>0</v>
      </c>
      <c r="G222" s="85">
        <f>元DATA!G213</f>
        <v>0</v>
      </c>
      <c r="H222" s="85">
        <f>元DATA!H213</f>
        <v>0</v>
      </c>
      <c r="I222" s="85">
        <f t="shared" si="54"/>
        <v>0</v>
      </c>
      <c r="J222" s="85">
        <f t="shared" si="55"/>
        <v>0</v>
      </c>
      <c r="K222" s="85">
        <f t="shared" si="56"/>
        <v>0</v>
      </c>
      <c r="L222" s="85">
        <f t="shared" si="57"/>
        <v>2964</v>
      </c>
      <c r="M222" s="85">
        <f t="shared" si="58"/>
        <v>3643</v>
      </c>
      <c r="N222" s="85">
        <f t="shared" si="59"/>
        <v>0</v>
      </c>
      <c r="O222" s="85">
        <f t="shared" si="60"/>
        <v>3528.5714285714289</v>
      </c>
      <c r="P222" s="85">
        <f t="shared" si="61"/>
        <v>39</v>
      </c>
      <c r="Q222" s="85">
        <f t="shared" si="62"/>
        <v>1357</v>
      </c>
      <c r="R222" s="100">
        <f t="shared" si="63"/>
        <v>0.8136151523469668</v>
      </c>
      <c r="S222" s="150">
        <f>元DATA!L213</f>
        <v>0</v>
      </c>
      <c r="U222" s="22"/>
      <c r="W222" t="str">
        <f t="shared" si="64"/>
        <v/>
      </c>
    </row>
    <row r="223" spans="1:23">
      <c r="A223" s="108" t="str">
        <f>IF(元DATA!A214,元DATA!A214,"")</f>
        <v/>
      </c>
      <c r="B223">
        <f>元DATA!B214</f>
        <v>0</v>
      </c>
      <c r="C223">
        <f>元DATA!C214</f>
        <v>0</v>
      </c>
      <c r="D223">
        <f>元DATA!D214</f>
        <v>0</v>
      </c>
      <c r="E223">
        <f>元DATA!E214</f>
        <v>0</v>
      </c>
      <c r="F223" s="85">
        <f>元DATA!F214</f>
        <v>0</v>
      </c>
      <c r="G223" s="85">
        <f>元DATA!G214</f>
        <v>0</v>
      </c>
      <c r="H223" s="85">
        <f>元DATA!H214</f>
        <v>0</v>
      </c>
      <c r="I223" s="85">
        <f t="shared" si="54"/>
        <v>0</v>
      </c>
      <c r="J223" s="85">
        <f t="shared" si="55"/>
        <v>0</v>
      </c>
      <c r="K223" s="85">
        <f t="shared" si="56"/>
        <v>0</v>
      </c>
      <c r="L223" s="85">
        <f t="shared" si="57"/>
        <v>2964</v>
      </c>
      <c r="M223" s="85">
        <f t="shared" si="58"/>
        <v>3643</v>
      </c>
      <c r="N223" s="85">
        <f t="shared" si="59"/>
        <v>0</v>
      </c>
      <c r="O223" s="85">
        <f t="shared" si="60"/>
        <v>3528.5714285714289</v>
      </c>
      <c r="P223" s="85">
        <f t="shared" si="61"/>
        <v>39</v>
      </c>
      <c r="Q223" s="85">
        <f t="shared" si="62"/>
        <v>1357</v>
      </c>
      <c r="R223" s="100">
        <f t="shared" si="63"/>
        <v>0.8136151523469668</v>
      </c>
      <c r="S223" s="150">
        <f>元DATA!L214</f>
        <v>0</v>
      </c>
      <c r="U223" s="22"/>
      <c r="W223" t="str">
        <f t="shared" si="64"/>
        <v/>
      </c>
    </row>
    <row r="224" spans="1:23">
      <c r="A224" s="108" t="str">
        <f>IF(元DATA!A215,元DATA!A215,"")</f>
        <v/>
      </c>
      <c r="B224">
        <f>元DATA!B215</f>
        <v>0</v>
      </c>
      <c r="C224">
        <f>元DATA!C215</f>
        <v>0</v>
      </c>
      <c r="D224">
        <f>元DATA!D215</f>
        <v>0</v>
      </c>
      <c r="E224">
        <f>元DATA!E215</f>
        <v>0</v>
      </c>
      <c r="F224" s="85">
        <f>元DATA!F215</f>
        <v>0</v>
      </c>
      <c r="G224" s="85">
        <f>元DATA!G215</f>
        <v>0</v>
      </c>
      <c r="H224" s="85">
        <f>元DATA!H215</f>
        <v>0</v>
      </c>
      <c r="I224" s="85">
        <f t="shared" si="54"/>
        <v>0</v>
      </c>
      <c r="J224" s="85">
        <f t="shared" si="55"/>
        <v>0</v>
      </c>
      <c r="K224" s="85">
        <f t="shared" si="56"/>
        <v>0</v>
      </c>
      <c r="L224" s="85">
        <f t="shared" si="57"/>
        <v>2964</v>
      </c>
      <c r="M224" s="85">
        <f t="shared" si="58"/>
        <v>3643</v>
      </c>
      <c r="N224" s="85">
        <f t="shared" si="59"/>
        <v>0</v>
      </c>
      <c r="O224" s="85">
        <f t="shared" si="60"/>
        <v>3528.5714285714289</v>
      </c>
      <c r="P224" s="85">
        <f t="shared" si="61"/>
        <v>39</v>
      </c>
      <c r="Q224" s="85">
        <f t="shared" si="62"/>
        <v>1357</v>
      </c>
      <c r="R224" s="100">
        <f t="shared" si="63"/>
        <v>0.8136151523469668</v>
      </c>
      <c r="S224" s="150">
        <f>元DATA!L215</f>
        <v>0</v>
      </c>
      <c r="U224" s="22"/>
      <c r="W224" t="str">
        <f t="shared" si="64"/>
        <v/>
      </c>
    </row>
    <row r="225" spans="1:23">
      <c r="A225" s="108" t="str">
        <f>IF(元DATA!A216,元DATA!A216,"")</f>
        <v/>
      </c>
      <c r="B225">
        <f>元DATA!B216</f>
        <v>0</v>
      </c>
      <c r="C225">
        <f>元DATA!C216</f>
        <v>0</v>
      </c>
      <c r="D225">
        <f>元DATA!D216</f>
        <v>0</v>
      </c>
      <c r="E225">
        <f>元DATA!E216</f>
        <v>0</v>
      </c>
      <c r="F225" s="85">
        <f>元DATA!F216</f>
        <v>0</v>
      </c>
      <c r="G225" s="85">
        <f>元DATA!G216</f>
        <v>0</v>
      </c>
      <c r="H225" s="85">
        <f>元DATA!H216</f>
        <v>0</v>
      </c>
      <c r="I225" s="85">
        <f t="shared" si="54"/>
        <v>0</v>
      </c>
      <c r="J225" s="85">
        <f t="shared" si="55"/>
        <v>0</v>
      </c>
      <c r="K225" s="85">
        <f t="shared" si="56"/>
        <v>0</v>
      </c>
      <c r="L225" s="85">
        <f t="shared" si="57"/>
        <v>2964</v>
      </c>
      <c r="M225" s="85">
        <f t="shared" si="58"/>
        <v>3643</v>
      </c>
      <c r="N225" s="85">
        <f t="shared" si="59"/>
        <v>0</v>
      </c>
      <c r="O225" s="85">
        <f t="shared" si="60"/>
        <v>3528.5714285714289</v>
      </c>
      <c r="P225" s="85">
        <f t="shared" si="61"/>
        <v>39</v>
      </c>
      <c r="Q225" s="85">
        <f t="shared" si="62"/>
        <v>1357</v>
      </c>
      <c r="R225" s="100">
        <f t="shared" si="63"/>
        <v>0.8136151523469668</v>
      </c>
      <c r="S225" s="150">
        <f>元DATA!L216</f>
        <v>0</v>
      </c>
      <c r="U225" s="22"/>
      <c r="W225" t="str">
        <f t="shared" si="64"/>
        <v/>
      </c>
    </row>
    <row r="226" spans="1:23">
      <c r="A226" s="108" t="str">
        <f>IF(元DATA!A217,元DATA!A217,"")</f>
        <v/>
      </c>
      <c r="B226">
        <f>元DATA!B217</f>
        <v>0</v>
      </c>
      <c r="C226">
        <f>元DATA!C217</f>
        <v>0</v>
      </c>
      <c r="D226">
        <f>元DATA!D217</f>
        <v>0</v>
      </c>
      <c r="E226">
        <f>元DATA!E217</f>
        <v>0</v>
      </c>
      <c r="F226" s="85">
        <f>元DATA!F217</f>
        <v>0</v>
      </c>
      <c r="G226" s="85">
        <f>元DATA!G217</f>
        <v>0</v>
      </c>
      <c r="H226" s="85">
        <f>元DATA!H217</f>
        <v>0</v>
      </c>
      <c r="I226" s="85">
        <f t="shared" si="54"/>
        <v>0</v>
      </c>
      <c r="J226" s="85">
        <f t="shared" si="55"/>
        <v>0</v>
      </c>
      <c r="K226" s="85">
        <f t="shared" si="56"/>
        <v>0</v>
      </c>
      <c r="L226" s="85">
        <f t="shared" si="57"/>
        <v>2964</v>
      </c>
      <c r="M226" s="85">
        <f t="shared" si="58"/>
        <v>3643</v>
      </c>
      <c r="N226" s="85">
        <f t="shared" si="59"/>
        <v>0</v>
      </c>
      <c r="O226" s="85">
        <f t="shared" si="60"/>
        <v>3528.5714285714289</v>
      </c>
      <c r="P226" s="85">
        <f t="shared" si="61"/>
        <v>39</v>
      </c>
      <c r="Q226" s="85">
        <f t="shared" si="62"/>
        <v>1357</v>
      </c>
      <c r="R226" s="100">
        <f t="shared" si="63"/>
        <v>0.8136151523469668</v>
      </c>
      <c r="S226" s="150">
        <f>元DATA!L217</f>
        <v>0</v>
      </c>
      <c r="U226" s="22"/>
      <c r="W226" t="str">
        <f t="shared" si="64"/>
        <v/>
      </c>
    </row>
    <row r="227" spans="1:23">
      <c r="A227" s="108" t="str">
        <f>IF(元DATA!A218,元DATA!A218,"")</f>
        <v/>
      </c>
      <c r="B227">
        <f>元DATA!B218</f>
        <v>0</v>
      </c>
      <c r="C227">
        <f>元DATA!C218</f>
        <v>0</v>
      </c>
      <c r="D227">
        <f>元DATA!D218</f>
        <v>0</v>
      </c>
      <c r="E227">
        <f>元DATA!E218</f>
        <v>0</v>
      </c>
      <c r="F227" s="85">
        <f>元DATA!F218</f>
        <v>0</v>
      </c>
      <c r="G227" s="85">
        <f>元DATA!G218</f>
        <v>0</v>
      </c>
      <c r="H227" s="85">
        <f>元DATA!H218</f>
        <v>0</v>
      </c>
      <c r="I227" s="85">
        <f t="shared" si="54"/>
        <v>0</v>
      </c>
      <c r="J227" s="85">
        <f t="shared" si="55"/>
        <v>0</v>
      </c>
      <c r="K227" s="85">
        <f t="shared" si="56"/>
        <v>0</v>
      </c>
      <c r="L227" s="85">
        <f t="shared" si="57"/>
        <v>2964</v>
      </c>
      <c r="M227" s="85">
        <f t="shared" si="58"/>
        <v>3643</v>
      </c>
      <c r="N227" s="85">
        <f t="shared" si="59"/>
        <v>0</v>
      </c>
      <c r="O227" s="85">
        <f t="shared" si="60"/>
        <v>3528.5714285714289</v>
      </c>
      <c r="P227" s="85">
        <f t="shared" si="61"/>
        <v>39</v>
      </c>
      <c r="Q227" s="85">
        <f t="shared" si="62"/>
        <v>1357</v>
      </c>
      <c r="R227" s="100">
        <f t="shared" si="63"/>
        <v>0.8136151523469668</v>
      </c>
      <c r="S227" s="150">
        <f>元DATA!L218</f>
        <v>0</v>
      </c>
      <c r="U227" s="22"/>
      <c r="W227" t="str">
        <f t="shared" si="64"/>
        <v/>
      </c>
    </row>
    <row r="228" spans="1:23">
      <c r="A228" s="108" t="str">
        <f>IF(元DATA!A219,元DATA!A219,"")</f>
        <v/>
      </c>
      <c r="B228">
        <f>元DATA!B219</f>
        <v>0</v>
      </c>
      <c r="C228">
        <f>元DATA!C219</f>
        <v>0</v>
      </c>
      <c r="D228">
        <f>元DATA!D219</f>
        <v>0</v>
      </c>
      <c r="E228">
        <f>元DATA!E219</f>
        <v>0</v>
      </c>
      <c r="F228" s="85">
        <f>元DATA!F219</f>
        <v>0</v>
      </c>
      <c r="G228" s="85">
        <f>元DATA!G219</f>
        <v>0</v>
      </c>
      <c r="H228" s="85">
        <f>元DATA!H219</f>
        <v>0</v>
      </c>
      <c r="I228" s="85">
        <f t="shared" si="54"/>
        <v>0</v>
      </c>
      <c r="J228" s="85">
        <f t="shared" si="55"/>
        <v>0</v>
      </c>
      <c r="K228" s="85">
        <f t="shared" si="56"/>
        <v>0</v>
      </c>
      <c r="L228" s="85">
        <f t="shared" si="57"/>
        <v>2964</v>
      </c>
      <c r="M228" s="85">
        <f t="shared" si="58"/>
        <v>3643</v>
      </c>
      <c r="N228" s="85">
        <f t="shared" si="59"/>
        <v>0</v>
      </c>
      <c r="O228" s="85">
        <f t="shared" si="60"/>
        <v>3528.5714285714289</v>
      </c>
      <c r="P228" s="85">
        <f t="shared" si="61"/>
        <v>39</v>
      </c>
      <c r="Q228" s="85">
        <f t="shared" si="62"/>
        <v>1357</v>
      </c>
      <c r="R228" s="100">
        <f t="shared" si="63"/>
        <v>0.8136151523469668</v>
      </c>
      <c r="S228" s="150">
        <f>元DATA!L219</f>
        <v>0</v>
      </c>
      <c r="U228" s="22">
        <v>19</v>
      </c>
      <c r="W228" t="str">
        <f t="shared" si="64"/>
        <v/>
      </c>
    </row>
    <row r="229" spans="1:23">
      <c r="A229" s="108" t="str">
        <f>IF(元DATA!A220,元DATA!A220,"")</f>
        <v/>
      </c>
      <c r="B229">
        <f>元DATA!B220</f>
        <v>0</v>
      </c>
      <c r="C229">
        <f>元DATA!C220</f>
        <v>0</v>
      </c>
      <c r="D229">
        <f>元DATA!D220</f>
        <v>0</v>
      </c>
      <c r="E229">
        <f>元DATA!E220</f>
        <v>0</v>
      </c>
      <c r="F229" s="85">
        <f>元DATA!F220</f>
        <v>0</v>
      </c>
      <c r="G229" s="85">
        <f>元DATA!G220</f>
        <v>0</v>
      </c>
      <c r="H229" s="85">
        <f>元DATA!H220</f>
        <v>0</v>
      </c>
      <c r="I229" s="85">
        <f t="shared" si="54"/>
        <v>0</v>
      </c>
      <c r="J229" s="85">
        <f t="shared" si="55"/>
        <v>0</v>
      </c>
      <c r="K229" s="85">
        <f t="shared" si="56"/>
        <v>0</v>
      </c>
      <c r="L229" s="85">
        <f t="shared" si="57"/>
        <v>2964</v>
      </c>
      <c r="M229" s="85">
        <f t="shared" si="58"/>
        <v>3643</v>
      </c>
      <c r="N229" s="85">
        <f t="shared" si="59"/>
        <v>0</v>
      </c>
      <c r="O229" s="85">
        <f t="shared" si="60"/>
        <v>3528.5714285714289</v>
      </c>
      <c r="P229" s="85">
        <f t="shared" si="61"/>
        <v>39</v>
      </c>
      <c r="Q229" s="85">
        <f t="shared" si="62"/>
        <v>1357</v>
      </c>
      <c r="R229" s="100">
        <f t="shared" si="63"/>
        <v>0.8136151523469668</v>
      </c>
      <c r="S229" s="150">
        <f>元DATA!L220</f>
        <v>0</v>
      </c>
      <c r="U229" s="22"/>
      <c r="W229" t="str">
        <f t="shared" si="64"/>
        <v/>
      </c>
    </row>
    <row r="230" spans="1:23">
      <c r="A230" s="108" t="str">
        <f>IF(元DATA!A221,元DATA!A221,"")</f>
        <v/>
      </c>
      <c r="B230">
        <f>元DATA!B221</f>
        <v>0</v>
      </c>
      <c r="C230">
        <f>元DATA!C221</f>
        <v>0</v>
      </c>
      <c r="D230">
        <f>元DATA!D221</f>
        <v>0</v>
      </c>
      <c r="E230">
        <f>元DATA!E221</f>
        <v>0</v>
      </c>
      <c r="F230" s="85">
        <f>元DATA!F221</f>
        <v>0</v>
      </c>
      <c r="G230" s="85">
        <f>元DATA!G221</f>
        <v>0</v>
      </c>
      <c r="H230" s="85">
        <f>元DATA!H221</f>
        <v>0</v>
      </c>
      <c r="I230" s="85">
        <f t="shared" si="54"/>
        <v>0</v>
      </c>
      <c r="J230" s="85">
        <f t="shared" si="55"/>
        <v>0</v>
      </c>
      <c r="K230" s="85">
        <f t="shared" si="56"/>
        <v>0</v>
      </c>
      <c r="L230" s="85">
        <f t="shared" si="57"/>
        <v>2964</v>
      </c>
      <c r="M230" s="85">
        <f t="shared" si="58"/>
        <v>3643</v>
      </c>
      <c r="N230" s="85">
        <f t="shared" si="59"/>
        <v>0</v>
      </c>
      <c r="O230" s="85">
        <f t="shared" si="60"/>
        <v>3528.5714285714289</v>
      </c>
      <c r="P230" s="85">
        <f t="shared" si="61"/>
        <v>39</v>
      </c>
      <c r="Q230" s="85">
        <f t="shared" si="62"/>
        <v>1357</v>
      </c>
      <c r="R230" s="100">
        <f t="shared" si="63"/>
        <v>0.8136151523469668</v>
      </c>
      <c r="S230" s="150">
        <f>元DATA!L221</f>
        <v>0</v>
      </c>
      <c r="U230" s="22"/>
      <c r="W230" t="str">
        <f t="shared" si="64"/>
        <v/>
      </c>
    </row>
    <row r="231" spans="1:23">
      <c r="A231" s="108" t="str">
        <f>IF(元DATA!A222,元DATA!A222,"")</f>
        <v/>
      </c>
      <c r="B231">
        <f>元DATA!B222</f>
        <v>0</v>
      </c>
      <c r="C231">
        <f>元DATA!C222</f>
        <v>0</v>
      </c>
      <c r="D231">
        <f>元DATA!D222</f>
        <v>0</v>
      </c>
      <c r="E231">
        <f>元DATA!E222</f>
        <v>0</v>
      </c>
      <c r="F231" s="85">
        <f>元DATA!F222</f>
        <v>0</v>
      </c>
      <c r="G231" s="85">
        <f>元DATA!G222</f>
        <v>0</v>
      </c>
      <c r="H231" s="85">
        <f>元DATA!H222</f>
        <v>0</v>
      </c>
      <c r="I231" s="85">
        <f t="shared" si="54"/>
        <v>0</v>
      </c>
      <c r="J231" s="85">
        <f t="shared" si="55"/>
        <v>0</v>
      </c>
      <c r="K231" s="85">
        <f t="shared" si="56"/>
        <v>0</v>
      </c>
      <c r="L231" s="85">
        <f t="shared" si="57"/>
        <v>2964</v>
      </c>
      <c r="M231" s="85">
        <f t="shared" si="58"/>
        <v>3643</v>
      </c>
      <c r="N231" s="85">
        <f t="shared" si="59"/>
        <v>0</v>
      </c>
      <c r="O231" s="85">
        <f t="shared" si="60"/>
        <v>3528.5714285714289</v>
      </c>
      <c r="P231" s="85">
        <f t="shared" si="61"/>
        <v>39</v>
      </c>
      <c r="Q231" s="85">
        <f t="shared" si="62"/>
        <v>1357</v>
      </c>
      <c r="R231" s="100">
        <f t="shared" si="63"/>
        <v>0.8136151523469668</v>
      </c>
      <c r="S231" s="150">
        <f>元DATA!L222</f>
        <v>0</v>
      </c>
      <c r="U231" s="22"/>
      <c r="W231" t="str">
        <f t="shared" si="64"/>
        <v/>
      </c>
    </row>
    <row r="232" spans="1:23">
      <c r="A232" s="108" t="str">
        <f>IF(元DATA!A223,元DATA!A223,"")</f>
        <v/>
      </c>
      <c r="B232">
        <f>元DATA!B223</f>
        <v>0</v>
      </c>
      <c r="C232">
        <f>元DATA!C223</f>
        <v>0</v>
      </c>
      <c r="D232">
        <f>元DATA!D223</f>
        <v>0</v>
      </c>
      <c r="E232">
        <f>元DATA!E223</f>
        <v>0</v>
      </c>
      <c r="F232" s="85">
        <f>元DATA!F223</f>
        <v>0</v>
      </c>
      <c r="G232" s="85">
        <f>元DATA!G223</f>
        <v>0</v>
      </c>
      <c r="H232" s="85">
        <f>元DATA!H223</f>
        <v>0</v>
      </c>
      <c r="I232" s="85">
        <f t="shared" si="54"/>
        <v>0</v>
      </c>
      <c r="J232" s="85">
        <f t="shared" si="55"/>
        <v>0</v>
      </c>
      <c r="K232" s="85">
        <f t="shared" si="56"/>
        <v>0</v>
      </c>
      <c r="L232" s="85">
        <f t="shared" si="57"/>
        <v>2964</v>
      </c>
      <c r="M232" s="85">
        <f t="shared" si="58"/>
        <v>3643</v>
      </c>
      <c r="N232" s="85">
        <f t="shared" si="59"/>
        <v>0</v>
      </c>
      <c r="O232" s="85">
        <f t="shared" si="60"/>
        <v>3528.5714285714289</v>
      </c>
      <c r="P232" s="85">
        <f t="shared" si="61"/>
        <v>39</v>
      </c>
      <c r="Q232" s="85">
        <f t="shared" si="62"/>
        <v>1357</v>
      </c>
      <c r="R232" s="100">
        <f t="shared" si="63"/>
        <v>0.8136151523469668</v>
      </c>
      <c r="S232" s="150">
        <f>元DATA!L223</f>
        <v>0</v>
      </c>
      <c r="U232" s="22"/>
      <c r="W232" t="str">
        <f t="shared" si="64"/>
        <v/>
      </c>
    </row>
    <row r="233" spans="1:23">
      <c r="A233" s="108" t="str">
        <f>IF(元DATA!A224,元DATA!A224,"")</f>
        <v/>
      </c>
      <c r="B233">
        <f>元DATA!B224</f>
        <v>0</v>
      </c>
      <c r="C233">
        <f>元DATA!C224</f>
        <v>0</v>
      </c>
      <c r="D233">
        <f>元DATA!D224</f>
        <v>0</v>
      </c>
      <c r="E233">
        <f>元DATA!E224</f>
        <v>0</v>
      </c>
      <c r="F233" s="85">
        <f>元DATA!F224</f>
        <v>0</v>
      </c>
      <c r="G233" s="85">
        <f>元DATA!G224</f>
        <v>0</v>
      </c>
      <c r="H233" s="85">
        <f>元DATA!H224</f>
        <v>0</v>
      </c>
      <c r="I233" s="85">
        <f t="shared" si="54"/>
        <v>0</v>
      </c>
      <c r="J233" s="85">
        <f t="shared" si="55"/>
        <v>0</v>
      </c>
      <c r="K233" s="85">
        <f t="shared" si="56"/>
        <v>0</v>
      </c>
      <c r="L233" s="85">
        <f t="shared" si="57"/>
        <v>2964</v>
      </c>
      <c r="M233" s="85">
        <f t="shared" si="58"/>
        <v>3643</v>
      </c>
      <c r="N233" s="85">
        <f t="shared" si="59"/>
        <v>0</v>
      </c>
      <c r="O233" s="85">
        <f t="shared" si="60"/>
        <v>3528.5714285714289</v>
      </c>
      <c r="P233" s="85">
        <f t="shared" si="61"/>
        <v>39</v>
      </c>
      <c r="Q233" s="85">
        <f t="shared" si="62"/>
        <v>1357</v>
      </c>
      <c r="R233" s="100">
        <f t="shared" si="63"/>
        <v>0.8136151523469668</v>
      </c>
      <c r="S233" s="150">
        <f>元DATA!L224</f>
        <v>0</v>
      </c>
      <c r="U233" s="22"/>
      <c r="W233" t="str">
        <f t="shared" si="64"/>
        <v/>
      </c>
    </row>
    <row r="234" spans="1:23">
      <c r="A234" s="108" t="str">
        <f>IF(元DATA!A225,元DATA!A225,"")</f>
        <v/>
      </c>
      <c r="B234">
        <f>元DATA!B225</f>
        <v>0</v>
      </c>
      <c r="C234">
        <f>元DATA!C225</f>
        <v>0</v>
      </c>
      <c r="D234">
        <f>元DATA!D225</f>
        <v>0</v>
      </c>
      <c r="E234">
        <f>元DATA!E225</f>
        <v>0</v>
      </c>
      <c r="F234" s="85">
        <f>元DATA!F225</f>
        <v>0</v>
      </c>
      <c r="G234" s="85">
        <f>元DATA!G225</f>
        <v>0</v>
      </c>
      <c r="H234" s="85">
        <f>元DATA!H225</f>
        <v>0</v>
      </c>
      <c r="I234" s="85">
        <f t="shared" si="54"/>
        <v>0</v>
      </c>
      <c r="J234" s="85">
        <f t="shared" si="55"/>
        <v>0</v>
      </c>
      <c r="K234" s="85">
        <f t="shared" si="56"/>
        <v>0</v>
      </c>
      <c r="L234" s="85">
        <f t="shared" si="57"/>
        <v>2964</v>
      </c>
      <c r="M234" s="85">
        <f t="shared" si="58"/>
        <v>3643</v>
      </c>
      <c r="N234" s="85">
        <f t="shared" si="59"/>
        <v>0</v>
      </c>
      <c r="O234" s="85">
        <f t="shared" si="60"/>
        <v>3528.5714285714289</v>
      </c>
      <c r="P234" s="85">
        <f t="shared" si="61"/>
        <v>39</v>
      </c>
      <c r="Q234" s="85">
        <f t="shared" si="62"/>
        <v>1357</v>
      </c>
      <c r="R234" s="100">
        <f t="shared" si="63"/>
        <v>0.8136151523469668</v>
      </c>
      <c r="S234" s="150">
        <f>元DATA!L225</f>
        <v>0</v>
      </c>
      <c r="U234" s="22"/>
      <c r="W234" t="str">
        <f t="shared" si="64"/>
        <v/>
      </c>
    </row>
    <row r="235" spans="1:23">
      <c r="A235" s="108" t="str">
        <f>IF(元DATA!A226,元DATA!A226,"")</f>
        <v/>
      </c>
      <c r="B235">
        <f>元DATA!B226</f>
        <v>0</v>
      </c>
      <c r="C235">
        <f>元DATA!C226</f>
        <v>0</v>
      </c>
      <c r="D235">
        <f>元DATA!D226</f>
        <v>0</v>
      </c>
      <c r="E235">
        <f>元DATA!E226</f>
        <v>0</v>
      </c>
      <c r="F235" s="85">
        <f>元DATA!F226</f>
        <v>0</v>
      </c>
      <c r="G235" s="85">
        <f>元DATA!G226</f>
        <v>0</v>
      </c>
      <c r="H235" s="85">
        <f>元DATA!H226</f>
        <v>0</v>
      </c>
      <c r="I235" s="85">
        <f t="shared" si="54"/>
        <v>0</v>
      </c>
      <c r="J235" s="85">
        <f t="shared" si="55"/>
        <v>0</v>
      </c>
      <c r="K235" s="85">
        <f t="shared" si="56"/>
        <v>0</v>
      </c>
      <c r="L235" s="85">
        <f t="shared" si="57"/>
        <v>2964</v>
      </c>
      <c r="M235" s="85">
        <f t="shared" si="58"/>
        <v>3643</v>
      </c>
      <c r="N235" s="85">
        <f t="shared" si="59"/>
        <v>0</v>
      </c>
      <c r="O235" s="85">
        <f t="shared" si="60"/>
        <v>3528.5714285714289</v>
      </c>
      <c r="P235" s="85">
        <f t="shared" si="61"/>
        <v>39</v>
      </c>
      <c r="Q235" s="85">
        <f t="shared" si="62"/>
        <v>1357</v>
      </c>
      <c r="R235" s="100">
        <f t="shared" si="63"/>
        <v>0.8136151523469668</v>
      </c>
      <c r="S235" s="150">
        <f>元DATA!L226</f>
        <v>0</v>
      </c>
      <c r="U235" s="22"/>
      <c r="W235" t="str">
        <f t="shared" si="64"/>
        <v/>
      </c>
    </row>
    <row r="236" spans="1:23">
      <c r="A236" s="108" t="str">
        <f>IF(元DATA!A227,元DATA!A227,"")</f>
        <v/>
      </c>
      <c r="B236">
        <f>元DATA!B227</f>
        <v>0</v>
      </c>
      <c r="C236">
        <f>元DATA!C227</f>
        <v>0</v>
      </c>
      <c r="D236">
        <f>元DATA!D227</f>
        <v>0</v>
      </c>
      <c r="E236">
        <f>元DATA!E227</f>
        <v>0</v>
      </c>
      <c r="F236" s="85">
        <f>元DATA!F227</f>
        <v>0</v>
      </c>
      <c r="G236" s="85">
        <f>元DATA!G227</f>
        <v>0</v>
      </c>
      <c r="H236" s="85">
        <f>元DATA!H227</f>
        <v>0</v>
      </c>
      <c r="I236" s="85">
        <f t="shared" si="54"/>
        <v>0</v>
      </c>
      <c r="J236" s="85">
        <f t="shared" si="55"/>
        <v>0</v>
      </c>
      <c r="K236" s="85">
        <f t="shared" si="56"/>
        <v>0</v>
      </c>
      <c r="L236" s="85">
        <f t="shared" si="57"/>
        <v>2964</v>
      </c>
      <c r="M236" s="85">
        <f t="shared" si="58"/>
        <v>3643</v>
      </c>
      <c r="N236" s="85">
        <f t="shared" si="59"/>
        <v>0</v>
      </c>
      <c r="O236" s="85">
        <f t="shared" si="60"/>
        <v>3528.5714285714289</v>
      </c>
      <c r="P236" s="85">
        <f t="shared" si="61"/>
        <v>39</v>
      </c>
      <c r="Q236" s="85">
        <f t="shared" si="62"/>
        <v>1357</v>
      </c>
      <c r="R236" s="100">
        <f t="shared" si="63"/>
        <v>0.8136151523469668</v>
      </c>
      <c r="S236" s="150">
        <f>元DATA!L227</f>
        <v>0</v>
      </c>
      <c r="U236" s="22"/>
      <c r="W236" t="str">
        <f t="shared" si="64"/>
        <v/>
      </c>
    </row>
    <row r="237" spans="1:23">
      <c r="A237" s="108" t="str">
        <f>IF(元DATA!A228,元DATA!A228,"")</f>
        <v/>
      </c>
      <c r="B237">
        <f>元DATA!B228</f>
        <v>0</v>
      </c>
      <c r="C237">
        <f>元DATA!C228</f>
        <v>0</v>
      </c>
      <c r="D237">
        <f>元DATA!D228</f>
        <v>0</v>
      </c>
      <c r="E237">
        <f>元DATA!E228</f>
        <v>0</v>
      </c>
      <c r="F237" s="85">
        <f>元DATA!F228</f>
        <v>0</v>
      </c>
      <c r="G237" s="85">
        <f>元DATA!G228</f>
        <v>0</v>
      </c>
      <c r="H237" s="85">
        <f>元DATA!H228</f>
        <v>0</v>
      </c>
      <c r="I237" s="85">
        <f t="shared" si="54"/>
        <v>0</v>
      </c>
      <c r="J237" s="85">
        <f t="shared" si="55"/>
        <v>0</v>
      </c>
      <c r="K237" s="85">
        <f t="shared" si="56"/>
        <v>0</v>
      </c>
      <c r="L237" s="85">
        <f t="shared" si="57"/>
        <v>2964</v>
      </c>
      <c r="M237" s="85">
        <f t="shared" si="58"/>
        <v>3643</v>
      </c>
      <c r="N237" s="85">
        <f t="shared" si="59"/>
        <v>0</v>
      </c>
      <c r="O237" s="85">
        <f t="shared" si="60"/>
        <v>3528.5714285714289</v>
      </c>
      <c r="P237" s="85">
        <f t="shared" si="61"/>
        <v>39</v>
      </c>
      <c r="Q237" s="85">
        <f t="shared" si="62"/>
        <v>1357</v>
      </c>
      <c r="R237" s="100">
        <f t="shared" si="63"/>
        <v>0.8136151523469668</v>
      </c>
      <c r="S237" s="150">
        <f>元DATA!L228</f>
        <v>0</v>
      </c>
      <c r="U237" s="22"/>
      <c r="W237" t="str">
        <f t="shared" si="64"/>
        <v/>
      </c>
    </row>
    <row r="238" spans="1:23">
      <c r="A238" s="108" t="str">
        <f>IF(元DATA!A229,元DATA!A229,"")</f>
        <v/>
      </c>
      <c r="B238">
        <f>元DATA!B229</f>
        <v>0</v>
      </c>
      <c r="C238">
        <f>元DATA!C229</f>
        <v>0</v>
      </c>
      <c r="D238">
        <f>元DATA!D229</f>
        <v>0</v>
      </c>
      <c r="E238">
        <f>元DATA!E229</f>
        <v>0</v>
      </c>
      <c r="F238" s="85">
        <f>元DATA!F229</f>
        <v>0</v>
      </c>
      <c r="G238" s="85">
        <f>元DATA!G229</f>
        <v>0</v>
      </c>
      <c r="H238" s="85">
        <f>元DATA!H229</f>
        <v>0</v>
      </c>
      <c r="I238" s="85">
        <f t="shared" si="54"/>
        <v>0</v>
      </c>
      <c r="J238" s="85">
        <f t="shared" si="55"/>
        <v>0</v>
      </c>
      <c r="K238" s="85">
        <f t="shared" si="56"/>
        <v>0</v>
      </c>
      <c r="L238" s="85">
        <f t="shared" si="57"/>
        <v>2964</v>
      </c>
      <c r="M238" s="85">
        <f t="shared" si="58"/>
        <v>3643</v>
      </c>
      <c r="N238" s="85">
        <f t="shared" si="59"/>
        <v>0</v>
      </c>
      <c r="O238" s="85">
        <f t="shared" si="60"/>
        <v>3528.5714285714289</v>
      </c>
      <c r="P238" s="85">
        <f t="shared" si="61"/>
        <v>39</v>
      </c>
      <c r="Q238" s="85">
        <f t="shared" si="62"/>
        <v>1357</v>
      </c>
      <c r="R238" s="100">
        <f t="shared" si="63"/>
        <v>0.8136151523469668</v>
      </c>
      <c r="S238" s="150">
        <f>元DATA!L229</f>
        <v>0</v>
      </c>
      <c r="U238" s="22"/>
      <c r="W238" t="str">
        <f t="shared" si="64"/>
        <v/>
      </c>
    </row>
    <row r="239" spans="1:23">
      <c r="A239" s="108" t="str">
        <f>IF(元DATA!A230,元DATA!A230,"")</f>
        <v/>
      </c>
      <c r="B239">
        <f>元DATA!B230</f>
        <v>0</v>
      </c>
      <c r="C239">
        <f>元DATA!C230</f>
        <v>0</v>
      </c>
      <c r="D239">
        <f>元DATA!D230</f>
        <v>0</v>
      </c>
      <c r="E239">
        <f>元DATA!E230</f>
        <v>0</v>
      </c>
      <c r="F239" s="85">
        <f>元DATA!F230</f>
        <v>0</v>
      </c>
      <c r="G239" s="85">
        <f>元DATA!G230</f>
        <v>0</v>
      </c>
      <c r="H239" s="85">
        <f>元DATA!H230</f>
        <v>0</v>
      </c>
      <c r="I239" s="85">
        <f t="shared" si="54"/>
        <v>0</v>
      </c>
      <c r="J239" s="85">
        <f t="shared" si="55"/>
        <v>0</v>
      </c>
      <c r="K239" s="85">
        <f t="shared" si="56"/>
        <v>0</v>
      </c>
      <c r="L239" s="85">
        <f t="shared" si="57"/>
        <v>2964</v>
      </c>
      <c r="M239" s="85">
        <f t="shared" si="58"/>
        <v>3643</v>
      </c>
      <c r="N239" s="85">
        <f t="shared" si="59"/>
        <v>0</v>
      </c>
      <c r="O239" s="85">
        <f t="shared" si="60"/>
        <v>3528.5714285714289</v>
      </c>
      <c r="P239" s="85">
        <f t="shared" si="61"/>
        <v>39</v>
      </c>
      <c r="Q239" s="85">
        <f t="shared" si="62"/>
        <v>1357</v>
      </c>
      <c r="R239" s="100">
        <f t="shared" si="63"/>
        <v>0.8136151523469668</v>
      </c>
      <c r="S239" s="150">
        <f>元DATA!L230</f>
        <v>0</v>
      </c>
      <c r="U239" s="22"/>
      <c r="W239" t="str">
        <f t="shared" si="64"/>
        <v/>
      </c>
    </row>
    <row r="240" spans="1:23">
      <c r="A240" s="108" t="str">
        <f>IF(元DATA!A231,元DATA!A231,"")</f>
        <v/>
      </c>
      <c r="B240">
        <f>元DATA!B231</f>
        <v>0</v>
      </c>
      <c r="C240">
        <f>元DATA!C231</f>
        <v>0</v>
      </c>
      <c r="D240">
        <f>元DATA!D231</f>
        <v>0</v>
      </c>
      <c r="E240">
        <f>元DATA!E231</f>
        <v>0</v>
      </c>
      <c r="F240" s="85">
        <f>元DATA!F231</f>
        <v>0</v>
      </c>
      <c r="G240" s="85">
        <f>元DATA!G231</f>
        <v>0</v>
      </c>
      <c r="H240" s="85">
        <f>元DATA!H231</f>
        <v>0</v>
      </c>
      <c r="I240" s="85">
        <f t="shared" si="54"/>
        <v>0</v>
      </c>
      <c r="J240" s="85">
        <f t="shared" si="55"/>
        <v>0</v>
      </c>
      <c r="K240" s="85">
        <f t="shared" si="56"/>
        <v>0</v>
      </c>
      <c r="L240" s="85">
        <f t="shared" si="57"/>
        <v>2964</v>
      </c>
      <c r="M240" s="85">
        <f t="shared" si="58"/>
        <v>3643</v>
      </c>
      <c r="N240" s="85">
        <f t="shared" si="59"/>
        <v>0</v>
      </c>
      <c r="O240" s="85">
        <f t="shared" si="60"/>
        <v>3528.5714285714289</v>
      </c>
      <c r="P240" s="85">
        <f t="shared" si="61"/>
        <v>39</v>
      </c>
      <c r="Q240" s="85">
        <f t="shared" si="62"/>
        <v>1357</v>
      </c>
      <c r="R240" s="100">
        <f t="shared" si="63"/>
        <v>0.8136151523469668</v>
      </c>
      <c r="S240" s="150">
        <f>元DATA!L231</f>
        <v>0</v>
      </c>
      <c r="U240" s="22">
        <v>20</v>
      </c>
      <c r="W240" t="str">
        <f t="shared" si="64"/>
        <v/>
      </c>
    </row>
    <row r="241" spans="1:23">
      <c r="A241" s="108" t="str">
        <f>IF(元DATA!A232,元DATA!A232,"")</f>
        <v/>
      </c>
      <c r="B241">
        <f>元DATA!B232</f>
        <v>0</v>
      </c>
      <c r="C241">
        <f>元DATA!C232</f>
        <v>0</v>
      </c>
      <c r="D241">
        <f>元DATA!D232</f>
        <v>0</v>
      </c>
      <c r="E241">
        <f>元DATA!E232</f>
        <v>0</v>
      </c>
      <c r="F241" s="85">
        <f>元DATA!F232</f>
        <v>0</v>
      </c>
      <c r="G241" s="85">
        <f>元DATA!G232</f>
        <v>0</v>
      </c>
      <c r="H241" s="85">
        <f>元DATA!H232</f>
        <v>0</v>
      </c>
      <c r="I241" s="85">
        <f t="shared" si="54"/>
        <v>0</v>
      </c>
      <c r="J241" s="85">
        <f t="shared" si="55"/>
        <v>0</v>
      </c>
      <c r="K241" s="85">
        <f t="shared" si="56"/>
        <v>0</v>
      </c>
      <c r="L241" s="85">
        <f t="shared" si="57"/>
        <v>2964</v>
      </c>
      <c r="M241" s="85">
        <f t="shared" si="58"/>
        <v>3643</v>
      </c>
      <c r="N241" s="85">
        <f t="shared" si="59"/>
        <v>0</v>
      </c>
      <c r="O241" s="85">
        <f t="shared" si="60"/>
        <v>3528.5714285714289</v>
      </c>
      <c r="P241" s="85">
        <f t="shared" si="61"/>
        <v>39</v>
      </c>
      <c r="Q241" s="85">
        <f t="shared" si="62"/>
        <v>1357</v>
      </c>
      <c r="R241" s="100">
        <f t="shared" si="63"/>
        <v>0.8136151523469668</v>
      </c>
      <c r="S241" s="150">
        <f>元DATA!L232</f>
        <v>0</v>
      </c>
      <c r="U241" s="22"/>
      <c r="W241" t="str">
        <f t="shared" si="64"/>
        <v/>
      </c>
    </row>
    <row r="242" spans="1:23">
      <c r="A242" s="108" t="str">
        <f>IF(元DATA!A233,元DATA!A233,"")</f>
        <v/>
      </c>
      <c r="B242">
        <f>元DATA!B233</f>
        <v>0</v>
      </c>
      <c r="C242">
        <f>元DATA!C233</f>
        <v>0</v>
      </c>
      <c r="D242">
        <f>元DATA!D233</f>
        <v>0</v>
      </c>
      <c r="E242">
        <f>元DATA!E233</f>
        <v>0</v>
      </c>
      <c r="F242" s="85">
        <f>元DATA!F233</f>
        <v>0</v>
      </c>
      <c r="G242" s="85">
        <f>元DATA!G233</f>
        <v>0</v>
      </c>
      <c r="H242" s="85">
        <f>元DATA!H233</f>
        <v>0</v>
      </c>
      <c r="I242" s="85">
        <f t="shared" si="54"/>
        <v>0</v>
      </c>
      <c r="J242" s="85">
        <f t="shared" si="55"/>
        <v>0</v>
      </c>
      <c r="K242" s="85">
        <f t="shared" si="56"/>
        <v>0</v>
      </c>
      <c r="L242" s="85">
        <f t="shared" si="57"/>
        <v>2964</v>
      </c>
      <c r="M242" s="85">
        <f t="shared" si="58"/>
        <v>3643</v>
      </c>
      <c r="N242" s="85">
        <f t="shared" si="59"/>
        <v>0</v>
      </c>
      <c r="O242" s="85">
        <f t="shared" si="60"/>
        <v>3528.5714285714289</v>
      </c>
      <c r="P242" s="85">
        <f t="shared" si="61"/>
        <v>39</v>
      </c>
      <c r="Q242" s="85">
        <f t="shared" si="62"/>
        <v>1357</v>
      </c>
      <c r="R242" s="100">
        <f t="shared" si="63"/>
        <v>0.8136151523469668</v>
      </c>
      <c r="S242" s="150">
        <f>元DATA!L233</f>
        <v>0</v>
      </c>
      <c r="U242" s="22"/>
      <c r="W242" t="str">
        <f t="shared" si="64"/>
        <v/>
      </c>
    </row>
    <row r="243" spans="1:23">
      <c r="A243" s="108" t="str">
        <f>IF(元DATA!A234,元DATA!A234,"")</f>
        <v/>
      </c>
      <c r="B243">
        <f>元DATA!B234</f>
        <v>0</v>
      </c>
      <c r="C243">
        <f>元DATA!C234</f>
        <v>0</v>
      </c>
      <c r="D243">
        <f>元DATA!D234</f>
        <v>0</v>
      </c>
      <c r="E243">
        <f>元DATA!E234</f>
        <v>0</v>
      </c>
      <c r="F243" s="85">
        <f>元DATA!F234</f>
        <v>0</v>
      </c>
      <c r="G243" s="85">
        <f>元DATA!G234</f>
        <v>0</v>
      </c>
      <c r="H243" s="85">
        <f>元DATA!H234</f>
        <v>0</v>
      </c>
      <c r="I243" s="85">
        <f t="shared" si="54"/>
        <v>0</v>
      </c>
      <c r="J243" s="85">
        <f t="shared" si="55"/>
        <v>0</v>
      </c>
      <c r="K243" s="85">
        <f t="shared" si="56"/>
        <v>0</v>
      </c>
      <c r="L243" s="85">
        <f t="shared" si="57"/>
        <v>2964</v>
      </c>
      <c r="M243" s="85">
        <f t="shared" si="58"/>
        <v>3643</v>
      </c>
      <c r="N243" s="85">
        <f t="shared" si="59"/>
        <v>0</v>
      </c>
      <c r="O243" s="85">
        <f t="shared" si="60"/>
        <v>3528.5714285714289</v>
      </c>
      <c r="P243" s="85">
        <f t="shared" si="61"/>
        <v>39</v>
      </c>
      <c r="Q243" s="85">
        <f t="shared" si="62"/>
        <v>1357</v>
      </c>
      <c r="R243" s="100">
        <f t="shared" si="63"/>
        <v>0.8136151523469668</v>
      </c>
      <c r="S243" s="150">
        <f>元DATA!L234</f>
        <v>0</v>
      </c>
      <c r="U243" s="22"/>
      <c r="W243" t="str">
        <f t="shared" si="64"/>
        <v/>
      </c>
    </row>
    <row r="244" spans="1:23">
      <c r="A244" s="108" t="str">
        <f>IF(元DATA!A235,元DATA!A235,"")</f>
        <v/>
      </c>
      <c r="B244">
        <f>元DATA!B235</f>
        <v>0</v>
      </c>
      <c r="C244">
        <f>元DATA!C235</f>
        <v>0</v>
      </c>
      <c r="D244">
        <f>元DATA!D235</f>
        <v>0</v>
      </c>
      <c r="E244">
        <f>元DATA!E235</f>
        <v>0</v>
      </c>
      <c r="F244" s="85">
        <f>元DATA!F235</f>
        <v>0</v>
      </c>
      <c r="G244" s="85">
        <f>元DATA!G235</f>
        <v>0</v>
      </c>
      <c r="H244" s="85">
        <f>元DATA!H235</f>
        <v>0</v>
      </c>
      <c r="I244" s="85">
        <f t="shared" si="54"/>
        <v>0</v>
      </c>
      <c r="J244" s="85">
        <f t="shared" si="55"/>
        <v>0</v>
      </c>
      <c r="K244" s="85">
        <f t="shared" si="56"/>
        <v>0</v>
      </c>
      <c r="L244" s="85">
        <f t="shared" si="57"/>
        <v>2964</v>
      </c>
      <c r="M244" s="85">
        <f t="shared" si="58"/>
        <v>3643</v>
      </c>
      <c r="N244" s="85">
        <f t="shared" si="59"/>
        <v>0</v>
      </c>
      <c r="O244" s="85">
        <f t="shared" si="60"/>
        <v>3528.5714285714289</v>
      </c>
      <c r="P244" s="85">
        <f t="shared" si="61"/>
        <v>39</v>
      </c>
      <c r="Q244" s="85">
        <f t="shared" si="62"/>
        <v>1357</v>
      </c>
      <c r="R244" s="100">
        <f t="shared" si="63"/>
        <v>0.8136151523469668</v>
      </c>
      <c r="S244" s="150">
        <f>元DATA!L235</f>
        <v>0</v>
      </c>
      <c r="U244" s="22"/>
      <c r="W244" t="str">
        <f t="shared" si="64"/>
        <v/>
      </c>
    </row>
    <row r="245" spans="1:23">
      <c r="A245" s="108" t="str">
        <f>IF(元DATA!A236,元DATA!A236,"")</f>
        <v/>
      </c>
      <c r="B245">
        <f>元DATA!B236</f>
        <v>0</v>
      </c>
      <c r="C245">
        <f>元DATA!C236</f>
        <v>0</v>
      </c>
      <c r="D245">
        <f>元DATA!D236</f>
        <v>0</v>
      </c>
      <c r="E245">
        <f>元DATA!E236</f>
        <v>0</v>
      </c>
      <c r="F245" s="85">
        <f>元DATA!F236</f>
        <v>0</v>
      </c>
      <c r="G245" s="85">
        <f>元DATA!G236</f>
        <v>0</v>
      </c>
      <c r="H245" s="85">
        <f>元DATA!H236</f>
        <v>0</v>
      </c>
      <c r="I245" s="85">
        <f t="shared" si="54"/>
        <v>0</v>
      </c>
      <c r="J245" s="85">
        <f t="shared" si="55"/>
        <v>0</v>
      </c>
      <c r="K245" s="85">
        <f t="shared" si="56"/>
        <v>0</v>
      </c>
      <c r="L245" s="85">
        <f t="shared" si="57"/>
        <v>2964</v>
      </c>
      <c r="M245" s="85">
        <f t="shared" si="58"/>
        <v>3643</v>
      </c>
      <c r="N245" s="85">
        <f t="shared" si="59"/>
        <v>0</v>
      </c>
      <c r="O245" s="85">
        <f t="shared" si="60"/>
        <v>3528.5714285714289</v>
      </c>
      <c r="P245" s="85">
        <f t="shared" si="61"/>
        <v>39</v>
      </c>
      <c r="Q245" s="85">
        <f t="shared" si="62"/>
        <v>1357</v>
      </c>
      <c r="R245" s="100">
        <f t="shared" si="63"/>
        <v>0.8136151523469668</v>
      </c>
      <c r="S245" s="150">
        <f>元DATA!L236</f>
        <v>0</v>
      </c>
      <c r="U245" s="22"/>
      <c r="W245" t="str">
        <f t="shared" si="64"/>
        <v/>
      </c>
    </row>
    <row r="246" spans="1:23">
      <c r="A246" s="108" t="str">
        <f>IF(元DATA!A237,元DATA!A237,"")</f>
        <v/>
      </c>
      <c r="B246">
        <f>元DATA!B237</f>
        <v>0</v>
      </c>
      <c r="C246">
        <f>元DATA!C237</f>
        <v>0</v>
      </c>
      <c r="D246">
        <f>元DATA!D237</f>
        <v>0</v>
      </c>
      <c r="E246">
        <f>元DATA!E237</f>
        <v>0</v>
      </c>
      <c r="F246" s="85">
        <f>元DATA!F237</f>
        <v>0</v>
      </c>
      <c r="G246" s="85">
        <f>元DATA!G237</f>
        <v>0</v>
      </c>
      <c r="H246" s="85">
        <f>元DATA!H237</f>
        <v>0</v>
      </c>
      <c r="I246" s="85">
        <f t="shared" si="54"/>
        <v>0</v>
      </c>
      <c r="J246" s="85">
        <f t="shared" si="55"/>
        <v>0</v>
      </c>
      <c r="K246" s="85">
        <f t="shared" si="56"/>
        <v>0</v>
      </c>
      <c r="L246" s="85">
        <f t="shared" si="57"/>
        <v>2964</v>
      </c>
      <c r="M246" s="85">
        <f t="shared" si="58"/>
        <v>3643</v>
      </c>
      <c r="N246" s="85">
        <f t="shared" si="59"/>
        <v>0</v>
      </c>
      <c r="O246" s="85">
        <f t="shared" si="60"/>
        <v>3528.5714285714289</v>
      </c>
      <c r="P246" s="85">
        <f t="shared" si="61"/>
        <v>39</v>
      </c>
      <c r="Q246" s="85">
        <f t="shared" si="62"/>
        <v>1357</v>
      </c>
      <c r="R246" s="100">
        <f t="shared" si="63"/>
        <v>0.8136151523469668</v>
      </c>
      <c r="S246" s="150">
        <f>元DATA!L237</f>
        <v>0</v>
      </c>
      <c r="U246" s="22"/>
      <c r="W246" t="str">
        <f t="shared" si="64"/>
        <v/>
      </c>
    </row>
    <row r="247" spans="1:23">
      <c r="A247" s="108" t="str">
        <f>IF(元DATA!A238,元DATA!A238,"")</f>
        <v/>
      </c>
      <c r="B247">
        <f>元DATA!B238</f>
        <v>0</v>
      </c>
      <c r="C247">
        <f>元DATA!C238</f>
        <v>0</v>
      </c>
      <c r="D247">
        <f>元DATA!D238</f>
        <v>0</v>
      </c>
      <c r="E247">
        <f>元DATA!E238</f>
        <v>0</v>
      </c>
      <c r="F247" s="85">
        <f>元DATA!F238</f>
        <v>0</v>
      </c>
      <c r="G247" s="85">
        <f>元DATA!G238</f>
        <v>0</v>
      </c>
      <c r="H247" s="85">
        <f>元DATA!H238</f>
        <v>0</v>
      </c>
      <c r="I247" s="85">
        <f t="shared" si="54"/>
        <v>0</v>
      </c>
      <c r="J247" s="85">
        <f t="shared" si="55"/>
        <v>0</v>
      </c>
      <c r="K247" s="85">
        <f t="shared" si="56"/>
        <v>0</v>
      </c>
      <c r="L247" s="85">
        <f t="shared" si="57"/>
        <v>2964</v>
      </c>
      <c r="M247" s="85">
        <f t="shared" si="58"/>
        <v>3643</v>
      </c>
      <c r="N247" s="85">
        <f t="shared" si="59"/>
        <v>0</v>
      </c>
      <c r="O247" s="85">
        <f t="shared" si="60"/>
        <v>3528.5714285714289</v>
      </c>
      <c r="P247" s="85">
        <f t="shared" si="61"/>
        <v>39</v>
      </c>
      <c r="Q247" s="85">
        <f t="shared" si="62"/>
        <v>1357</v>
      </c>
      <c r="R247" s="100">
        <f t="shared" si="63"/>
        <v>0.8136151523469668</v>
      </c>
      <c r="S247" s="150">
        <f>元DATA!L238</f>
        <v>0</v>
      </c>
      <c r="U247" s="22"/>
      <c r="W247" t="str">
        <f t="shared" si="64"/>
        <v/>
      </c>
    </row>
    <row r="248" spans="1:23">
      <c r="A248" s="108" t="str">
        <f>IF(元DATA!A239,元DATA!A239,"")</f>
        <v/>
      </c>
      <c r="B248">
        <f>元DATA!B239</f>
        <v>0</v>
      </c>
      <c r="C248">
        <f>元DATA!C239</f>
        <v>0</v>
      </c>
      <c r="D248">
        <f>元DATA!D239</f>
        <v>0</v>
      </c>
      <c r="E248">
        <f>元DATA!E239</f>
        <v>0</v>
      </c>
      <c r="F248" s="85">
        <f>元DATA!F239</f>
        <v>0</v>
      </c>
      <c r="G248" s="85">
        <f>元DATA!G239</f>
        <v>0</v>
      </c>
      <c r="H248" s="85">
        <f>元DATA!H239</f>
        <v>0</v>
      </c>
      <c r="I248" s="85">
        <f t="shared" si="54"/>
        <v>0</v>
      </c>
      <c r="J248" s="85">
        <f t="shared" si="55"/>
        <v>0</v>
      </c>
      <c r="K248" s="85">
        <f t="shared" si="56"/>
        <v>0</v>
      </c>
      <c r="L248" s="85">
        <f t="shared" si="57"/>
        <v>2964</v>
      </c>
      <c r="M248" s="85">
        <f t="shared" si="58"/>
        <v>3643</v>
      </c>
      <c r="N248" s="85">
        <f t="shared" si="59"/>
        <v>0</v>
      </c>
      <c r="O248" s="85">
        <f t="shared" si="60"/>
        <v>3528.5714285714289</v>
      </c>
      <c r="P248" s="85">
        <f t="shared" si="61"/>
        <v>39</v>
      </c>
      <c r="Q248" s="85">
        <f t="shared" si="62"/>
        <v>1357</v>
      </c>
      <c r="R248" s="100">
        <f t="shared" si="63"/>
        <v>0.8136151523469668</v>
      </c>
      <c r="S248" s="150">
        <f>元DATA!L239</f>
        <v>0</v>
      </c>
      <c r="U248" s="22"/>
      <c r="W248" t="str">
        <f t="shared" si="64"/>
        <v/>
      </c>
    </row>
    <row r="249" spans="1:23">
      <c r="A249" s="108" t="str">
        <f>IF(元DATA!A240,元DATA!A240,"")</f>
        <v/>
      </c>
      <c r="B249">
        <f>元DATA!B240</f>
        <v>0</v>
      </c>
      <c r="C249">
        <f>元DATA!C240</f>
        <v>0</v>
      </c>
      <c r="D249">
        <f>元DATA!D240</f>
        <v>0</v>
      </c>
      <c r="E249">
        <f>元DATA!E240</f>
        <v>0</v>
      </c>
      <c r="F249" s="85">
        <f>元DATA!F240</f>
        <v>0</v>
      </c>
      <c r="G249" s="85">
        <f>元DATA!G240</f>
        <v>0</v>
      </c>
      <c r="H249" s="85">
        <f>元DATA!H240</f>
        <v>0</v>
      </c>
      <c r="I249" s="85">
        <f t="shared" si="54"/>
        <v>0</v>
      </c>
      <c r="J249" s="85">
        <f t="shared" si="55"/>
        <v>0</v>
      </c>
      <c r="K249" s="85">
        <f t="shared" si="56"/>
        <v>0</v>
      </c>
      <c r="L249" s="85">
        <f t="shared" si="57"/>
        <v>2964</v>
      </c>
      <c r="M249" s="85">
        <f t="shared" si="58"/>
        <v>3643</v>
      </c>
      <c r="N249" s="85">
        <f t="shared" si="59"/>
        <v>0</v>
      </c>
      <c r="O249" s="85">
        <f t="shared" si="60"/>
        <v>3528.5714285714289</v>
      </c>
      <c r="P249" s="85">
        <f t="shared" si="61"/>
        <v>39</v>
      </c>
      <c r="Q249" s="85">
        <f t="shared" si="62"/>
        <v>1357</v>
      </c>
      <c r="R249" s="100">
        <f t="shared" si="63"/>
        <v>0.8136151523469668</v>
      </c>
      <c r="S249" s="150">
        <f>元DATA!L240</f>
        <v>0</v>
      </c>
      <c r="U249" s="22"/>
      <c r="W249" t="str">
        <f t="shared" si="64"/>
        <v/>
      </c>
    </row>
    <row r="250" spans="1:23">
      <c r="A250" s="108" t="str">
        <f>IF(元DATA!A241,元DATA!A241,"")</f>
        <v/>
      </c>
      <c r="B250">
        <f>元DATA!B241</f>
        <v>0</v>
      </c>
      <c r="C250">
        <f>元DATA!C241</f>
        <v>0</v>
      </c>
      <c r="D250">
        <f>元DATA!D241</f>
        <v>0</v>
      </c>
      <c r="E250">
        <f>元DATA!E241</f>
        <v>0</v>
      </c>
      <c r="F250" s="85">
        <f>元DATA!F241</f>
        <v>0</v>
      </c>
      <c r="G250" s="85">
        <f>元DATA!G241</f>
        <v>0</v>
      </c>
      <c r="H250" s="85">
        <f>元DATA!H241</f>
        <v>0</v>
      </c>
      <c r="I250" s="85">
        <f t="shared" si="54"/>
        <v>0</v>
      </c>
      <c r="J250" s="85">
        <f t="shared" si="55"/>
        <v>0</v>
      </c>
      <c r="K250" s="85">
        <f t="shared" si="56"/>
        <v>0</v>
      </c>
      <c r="L250" s="85">
        <f t="shared" si="57"/>
        <v>2964</v>
      </c>
      <c r="M250" s="85">
        <f t="shared" si="58"/>
        <v>3643</v>
      </c>
      <c r="N250" s="85">
        <f t="shared" si="59"/>
        <v>0</v>
      </c>
      <c r="O250" s="85">
        <f t="shared" si="60"/>
        <v>3528.5714285714289</v>
      </c>
      <c r="P250" s="85">
        <f t="shared" si="61"/>
        <v>39</v>
      </c>
      <c r="Q250" s="85">
        <f t="shared" si="62"/>
        <v>1357</v>
      </c>
      <c r="R250" s="100">
        <f t="shared" si="63"/>
        <v>0.8136151523469668</v>
      </c>
      <c r="S250" s="150">
        <f>元DATA!L241</f>
        <v>0</v>
      </c>
      <c r="U250" s="22"/>
      <c r="W250" t="str">
        <f t="shared" si="64"/>
        <v/>
      </c>
    </row>
    <row r="251" spans="1:23">
      <c r="A251" s="108" t="str">
        <f>IF(元DATA!A242,元DATA!A242,"")</f>
        <v/>
      </c>
      <c r="B251">
        <f>元DATA!B242</f>
        <v>0</v>
      </c>
      <c r="C251">
        <f>元DATA!C242</f>
        <v>0</v>
      </c>
      <c r="D251">
        <f>元DATA!D242</f>
        <v>0</v>
      </c>
      <c r="E251">
        <f>元DATA!E242</f>
        <v>0</v>
      </c>
      <c r="F251" s="85">
        <f>元DATA!F242</f>
        <v>0</v>
      </c>
      <c r="G251" s="85">
        <f>元DATA!G242</f>
        <v>0</v>
      </c>
      <c r="H251" s="85">
        <f>元DATA!H242</f>
        <v>0</v>
      </c>
      <c r="I251" s="85">
        <f t="shared" si="54"/>
        <v>0</v>
      </c>
      <c r="J251" s="85">
        <f t="shared" si="55"/>
        <v>0</v>
      </c>
      <c r="K251" s="85">
        <f t="shared" si="56"/>
        <v>0</v>
      </c>
      <c r="L251" s="85">
        <f t="shared" si="57"/>
        <v>2964</v>
      </c>
      <c r="M251" s="85">
        <f t="shared" si="58"/>
        <v>3643</v>
      </c>
      <c r="N251" s="85">
        <f t="shared" si="59"/>
        <v>0</v>
      </c>
      <c r="O251" s="85">
        <f t="shared" si="60"/>
        <v>3528.5714285714289</v>
      </c>
      <c r="P251" s="85">
        <f t="shared" si="61"/>
        <v>39</v>
      </c>
      <c r="Q251" s="85">
        <f t="shared" si="62"/>
        <v>1357</v>
      </c>
      <c r="R251" s="100">
        <f t="shared" si="63"/>
        <v>0.8136151523469668</v>
      </c>
      <c r="S251" s="150">
        <f>元DATA!L242</f>
        <v>0</v>
      </c>
      <c r="U251" s="22"/>
      <c r="W251" t="str">
        <f t="shared" si="64"/>
        <v/>
      </c>
    </row>
    <row r="252" spans="1:23">
      <c r="A252" s="108" t="str">
        <f>IF(元DATA!A243,元DATA!A243,"")</f>
        <v/>
      </c>
      <c r="B252">
        <f>元DATA!B243</f>
        <v>0</v>
      </c>
      <c r="C252">
        <f>元DATA!C243</f>
        <v>0</v>
      </c>
      <c r="D252">
        <f>元DATA!D243</f>
        <v>0</v>
      </c>
      <c r="E252">
        <f>元DATA!E243</f>
        <v>0</v>
      </c>
      <c r="F252" s="85">
        <f>元DATA!F243</f>
        <v>0</v>
      </c>
      <c r="G252" s="85">
        <f>元DATA!G243</f>
        <v>0</v>
      </c>
      <c r="H252" s="85">
        <f>元DATA!H243</f>
        <v>0</v>
      </c>
      <c r="I252" s="85">
        <f t="shared" si="54"/>
        <v>0</v>
      </c>
      <c r="J252" s="85">
        <f t="shared" si="55"/>
        <v>0</v>
      </c>
      <c r="K252" s="85">
        <f t="shared" si="56"/>
        <v>0</v>
      </c>
      <c r="L252" s="85">
        <f t="shared" si="57"/>
        <v>2964</v>
      </c>
      <c r="M252" s="85">
        <f t="shared" si="58"/>
        <v>3643</v>
      </c>
      <c r="N252" s="85">
        <f t="shared" si="59"/>
        <v>0</v>
      </c>
      <c r="O252" s="85">
        <f t="shared" si="60"/>
        <v>3528.5714285714289</v>
      </c>
      <c r="P252" s="85">
        <f t="shared" si="61"/>
        <v>39</v>
      </c>
      <c r="Q252" s="85">
        <f t="shared" si="62"/>
        <v>1357</v>
      </c>
      <c r="R252" s="100">
        <f t="shared" si="63"/>
        <v>0.8136151523469668</v>
      </c>
      <c r="S252" s="150">
        <f>元DATA!L243</f>
        <v>0</v>
      </c>
      <c r="U252" s="22">
        <v>21</v>
      </c>
      <c r="W252" t="str">
        <f t="shared" si="64"/>
        <v/>
      </c>
    </row>
    <row r="253" spans="1:23">
      <c r="A253" s="108" t="str">
        <f>IF(元DATA!A244,元DATA!A244,"")</f>
        <v/>
      </c>
      <c r="B253">
        <f>元DATA!B244</f>
        <v>0</v>
      </c>
      <c r="C253">
        <f>元DATA!C244</f>
        <v>0</v>
      </c>
      <c r="D253">
        <f>元DATA!D244</f>
        <v>0</v>
      </c>
      <c r="E253">
        <f>元DATA!E244</f>
        <v>0</v>
      </c>
      <c r="F253" s="85">
        <f>元DATA!F244</f>
        <v>0</v>
      </c>
      <c r="G253" s="85">
        <f>元DATA!G244</f>
        <v>0</v>
      </c>
      <c r="H253" s="85">
        <f>元DATA!H244</f>
        <v>0</v>
      </c>
      <c r="I253" s="85">
        <f t="shared" si="54"/>
        <v>0</v>
      </c>
      <c r="J253" s="85">
        <f t="shared" si="55"/>
        <v>0</v>
      </c>
      <c r="K253" s="85">
        <f t="shared" si="56"/>
        <v>0</v>
      </c>
      <c r="L253" s="85">
        <f t="shared" si="57"/>
        <v>2964</v>
      </c>
      <c r="M253" s="85">
        <f t="shared" si="58"/>
        <v>3643</v>
      </c>
      <c r="N253" s="85">
        <f t="shared" si="59"/>
        <v>0</v>
      </c>
      <c r="O253" s="85">
        <f t="shared" si="60"/>
        <v>3528.5714285714289</v>
      </c>
      <c r="P253" s="85">
        <f t="shared" si="61"/>
        <v>39</v>
      </c>
      <c r="Q253" s="85">
        <f t="shared" si="62"/>
        <v>1357</v>
      </c>
      <c r="R253" s="100">
        <f t="shared" si="63"/>
        <v>0.8136151523469668</v>
      </c>
      <c r="S253" s="150">
        <f>元DATA!L244</f>
        <v>0</v>
      </c>
      <c r="U253" s="22"/>
      <c r="W253" t="str">
        <f t="shared" si="64"/>
        <v/>
      </c>
    </row>
    <row r="254" spans="1:23">
      <c r="A254" s="108" t="str">
        <f>IF(元DATA!A245,元DATA!A245,"")</f>
        <v/>
      </c>
      <c r="B254">
        <f>元DATA!B245</f>
        <v>0</v>
      </c>
      <c r="C254">
        <f>元DATA!C245</f>
        <v>0</v>
      </c>
      <c r="D254">
        <f>元DATA!D245</f>
        <v>0</v>
      </c>
      <c r="E254">
        <f>元DATA!E245</f>
        <v>0</v>
      </c>
      <c r="F254" s="85">
        <f>元DATA!F245</f>
        <v>0</v>
      </c>
      <c r="G254" s="85">
        <f>元DATA!G245</f>
        <v>0</v>
      </c>
      <c r="H254" s="85">
        <f>元DATA!H245</f>
        <v>0</v>
      </c>
      <c r="I254" s="85">
        <f t="shared" si="54"/>
        <v>0</v>
      </c>
      <c r="J254" s="85">
        <f t="shared" si="55"/>
        <v>0</v>
      </c>
      <c r="K254" s="85">
        <f t="shared" si="56"/>
        <v>0</v>
      </c>
      <c r="L254" s="85">
        <f t="shared" si="57"/>
        <v>2964</v>
      </c>
      <c r="M254" s="85">
        <f t="shared" si="58"/>
        <v>3643</v>
      </c>
      <c r="N254" s="85">
        <f t="shared" si="59"/>
        <v>0</v>
      </c>
      <c r="O254" s="85">
        <f t="shared" si="60"/>
        <v>3528.5714285714289</v>
      </c>
      <c r="P254" s="85">
        <f t="shared" si="61"/>
        <v>39</v>
      </c>
      <c r="Q254" s="85">
        <f t="shared" si="62"/>
        <v>1357</v>
      </c>
      <c r="R254" s="100">
        <f t="shared" si="63"/>
        <v>0.8136151523469668</v>
      </c>
      <c r="S254" s="150">
        <f>元DATA!L245</f>
        <v>0</v>
      </c>
      <c r="U254" s="22"/>
      <c r="W254" t="str">
        <f t="shared" si="64"/>
        <v/>
      </c>
    </row>
    <row r="255" spans="1:23">
      <c r="A255" s="108" t="str">
        <f>IF(元DATA!A246,元DATA!A246,"")</f>
        <v/>
      </c>
      <c r="B255">
        <f>元DATA!B246</f>
        <v>0</v>
      </c>
      <c r="C255">
        <f>元DATA!C246</f>
        <v>0</v>
      </c>
      <c r="D255">
        <f>元DATA!D246</f>
        <v>0</v>
      </c>
      <c r="E255">
        <f>元DATA!E246</f>
        <v>0</v>
      </c>
      <c r="F255" s="85">
        <f>元DATA!F246</f>
        <v>0</v>
      </c>
      <c r="G255" s="85">
        <f>元DATA!G246</f>
        <v>0</v>
      </c>
      <c r="H255" s="85">
        <f>元DATA!H246</f>
        <v>0</v>
      </c>
      <c r="I255" s="85">
        <f t="shared" si="54"/>
        <v>0</v>
      </c>
      <c r="J255" s="85">
        <f t="shared" si="55"/>
        <v>0</v>
      </c>
      <c r="K255" s="85">
        <f t="shared" si="56"/>
        <v>0</v>
      </c>
      <c r="L255" s="85">
        <f t="shared" si="57"/>
        <v>2964</v>
      </c>
      <c r="M255" s="85">
        <f t="shared" si="58"/>
        <v>3643</v>
      </c>
      <c r="N255" s="85">
        <f t="shared" si="59"/>
        <v>0</v>
      </c>
      <c r="O255" s="85">
        <f t="shared" si="60"/>
        <v>3528.5714285714289</v>
      </c>
      <c r="P255" s="85">
        <f t="shared" si="61"/>
        <v>39</v>
      </c>
      <c r="Q255" s="85">
        <f t="shared" si="62"/>
        <v>1357</v>
      </c>
      <c r="R255" s="100">
        <f t="shared" si="63"/>
        <v>0.8136151523469668</v>
      </c>
      <c r="S255" s="150">
        <f>元DATA!L246</f>
        <v>0</v>
      </c>
      <c r="U255" s="22"/>
      <c r="W255" t="str">
        <f t="shared" si="64"/>
        <v/>
      </c>
    </row>
    <row r="256" spans="1:23">
      <c r="A256" s="108" t="str">
        <f>IF(元DATA!A247,元DATA!A247,"")</f>
        <v/>
      </c>
      <c r="B256">
        <f>元DATA!B247</f>
        <v>0</v>
      </c>
      <c r="C256">
        <f>元DATA!C247</f>
        <v>0</v>
      </c>
      <c r="D256">
        <f>元DATA!D247</f>
        <v>0</v>
      </c>
      <c r="E256">
        <f>元DATA!E247</f>
        <v>0</v>
      </c>
      <c r="F256" s="85">
        <f>元DATA!F247</f>
        <v>0</v>
      </c>
      <c r="G256" s="85">
        <f>元DATA!G247</f>
        <v>0</v>
      </c>
      <c r="H256" s="85">
        <f>元DATA!H247</f>
        <v>0</v>
      </c>
      <c r="I256" s="85">
        <f t="shared" si="54"/>
        <v>0</v>
      </c>
      <c r="J256" s="85">
        <f t="shared" si="55"/>
        <v>0</v>
      </c>
      <c r="K256" s="85">
        <f t="shared" si="56"/>
        <v>0</v>
      </c>
      <c r="L256" s="85">
        <f t="shared" si="57"/>
        <v>2964</v>
      </c>
      <c r="M256" s="85">
        <f t="shared" si="58"/>
        <v>3643</v>
      </c>
      <c r="N256" s="85">
        <f t="shared" si="59"/>
        <v>0</v>
      </c>
      <c r="O256" s="85">
        <f t="shared" si="60"/>
        <v>3528.5714285714289</v>
      </c>
      <c r="P256" s="85">
        <f t="shared" si="61"/>
        <v>39</v>
      </c>
      <c r="Q256" s="85">
        <f t="shared" si="62"/>
        <v>1357</v>
      </c>
      <c r="R256" s="100">
        <f t="shared" si="63"/>
        <v>0.8136151523469668</v>
      </c>
      <c r="S256" s="150">
        <f>元DATA!L247</f>
        <v>0</v>
      </c>
      <c r="U256" s="22"/>
      <c r="W256" t="str">
        <f t="shared" si="64"/>
        <v/>
      </c>
    </row>
    <row r="257" spans="1:23">
      <c r="A257" s="108" t="str">
        <f>IF(元DATA!A248,元DATA!A248,"")</f>
        <v/>
      </c>
      <c r="B257">
        <f>元DATA!B248</f>
        <v>0</v>
      </c>
      <c r="C257">
        <f>元DATA!C248</f>
        <v>0</v>
      </c>
      <c r="D257">
        <f>元DATA!D248</f>
        <v>0</v>
      </c>
      <c r="E257">
        <f>元DATA!E248</f>
        <v>0</v>
      </c>
      <c r="F257" s="85">
        <f>元DATA!F248</f>
        <v>0</v>
      </c>
      <c r="G257" s="85">
        <f>元DATA!G248</f>
        <v>0</v>
      </c>
      <c r="H257" s="85">
        <f>元DATA!H248</f>
        <v>0</v>
      </c>
      <c r="I257" s="85">
        <f t="shared" si="54"/>
        <v>0</v>
      </c>
      <c r="J257" s="85">
        <f t="shared" si="55"/>
        <v>0</v>
      </c>
      <c r="K257" s="85">
        <f t="shared" si="56"/>
        <v>0</v>
      </c>
      <c r="L257" s="85">
        <f t="shared" si="57"/>
        <v>2964</v>
      </c>
      <c r="M257" s="85">
        <f t="shared" si="58"/>
        <v>3643</v>
      </c>
      <c r="N257" s="85">
        <f t="shared" si="59"/>
        <v>0</v>
      </c>
      <c r="O257" s="85">
        <f t="shared" si="60"/>
        <v>3528.5714285714289</v>
      </c>
      <c r="P257" s="85">
        <f t="shared" si="61"/>
        <v>39</v>
      </c>
      <c r="Q257" s="85">
        <f t="shared" si="62"/>
        <v>1357</v>
      </c>
      <c r="R257" s="100">
        <f t="shared" si="63"/>
        <v>0.8136151523469668</v>
      </c>
      <c r="S257" s="150">
        <f>元DATA!L248</f>
        <v>0</v>
      </c>
      <c r="U257" s="22"/>
      <c r="W257" t="str">
        <f t="shared" si="64"/>
        <v/>
      </c>
    </row>
    <row r="258" spans="1:23">
      <c r="A258" s="108" t="str">
        <f>IF(元DATA!A249,元DATA!A249,"")</f>
        <v/>
      </c>
      <c r="B258">
        <f>元DATA!B249</f>
        <v>0</v>
      </c>
      <c r="C258">
        <f>元DATA!C249</f>
        <v>0</v>
      </c>
      <c r="D258">
        <f>元DATA!D249</f>
        <v>0</v>
      </c>
      <c r="E258">
        <f>元DATA!E249</f>
        <v>0</v>
      </c>
      <c r="F258" s="85">
        <f>元DATA!F249</f>
        <v>0</v>
      </c>
      <c r="G258" s="85">
        <f>元DATA!G249</f>
        <v>0</v>
      </c>
      <c r="H258" s="85">
        <f>元DATA!H249</f>
        <v>0</v>
      </c>
      <c r="I258" s="85">
        <f t="shared" si="54"/>
        <v>0</v>
      </c>
      <c r="J258" s="85">
        <f t="shared" si="55"/>
        <v>0</v>
      </c>
      <c r="K258" s="85">
        <f t="shared" si="56"/>
        <v>0</v>
      </c>
      <c r="L258" s="85">
        <f t="shared" si="57"/>
        <v>2964</v>
      </c>
      <c r="M258" s="85">
        <f t="shared" si="58"/>
        <v>3643</v>
      </c>
      <c r="N258" s="85">
        <f t="shared" si="59"/>
        <v>0</v>
      </c>
      <c r="O258" s="85">
        <f t="shared" si="60"/>
        <v>3528.5714285714289</v>
      </c>
      <c r="P258" s="85">
        <f t="shared" si="61"/>
        <v>39</v>
      </c>
      <c r="Q258" s="85">
        <f t="shared" si="62"/>
        <v>1357</v>
      </c>
      <c r="R258" s="100">
        <f t="shared" si="63"/>
        <v>0.8136151523469668</v>
      </c>
      <c r="S258" s="150">
        <f>元DATA!L249</f>
        <v>0</v>
      </c>
      <c r="U258" s="22"/>
      <c r="W258" t="str">
        <f t="shared" si="64"/>
        <v/>
      </c>
    </row>
    <row r="259" spans="1:23">
      <c r="A259" s="108" t="str">
        <f>IF(元DATA!A250,元DATA!A250,"")</f>
        <v/>
      </c>
      <c r="B259">
        <f>元DATA!B250</f>
        <v>0</v>
      </c>
      <c r="C259">
        <f>元DATA!C250</f>
        <v>0</v>
      </c>
      <c r="D259">
        <f>元DATA!D250</f>
        <v>0</v>
      </c>
      <c r="E259">
        <f>元DATA!E250</f>
        <v>0</v>
      </c>
      <c r="F259" s="85">
        <f>元DATA!F250</f>
        <v>0</v>
      </c>
      <c r="G259" s="85">
        <f>元DATA!G250</f>
        <v>0</v>
      </c>
      <c r="H259" s="85">
        <f>元DATA!H250</f>
        <v>0</v>
      </c>
      <c r="I259" s="85">
        <f t="shared" si="54"/>
        <v>0</v>
      </c>
      <c r="J259" s="85">
        <f t="shared" si="55"/>
        <v>0</v>
      </c>
      <c r="K259" s="85">
        <f t="shared" si="56"/>
        <v>0</v>
      </c>
      <c r="L259" s="85">
        <f t="shared" si="57"/>
        <v>2964</v>
      </c>
      <c r="M259" s="85">
        <f t="shared" si="58"/>
        <v>3643</v>
      </c>
      <c r="N259" s="85">
        <f t="shared" si="59"/>
        <v>0</v>
      </c>
      <c r="O259" s="85">
        <f t="shared" si="60"/>
        <v>3528.5714285714289</v>
      </c>
      <c r="P259" s="85">
        <f t="shared" si="61"/>
        <v>39</v>
      </c>
      <c r="Q259" s="85">
        <f t="shared" si="62"/>
        <v>1357</v>
      </c>
      <c r="R259" s="100">
        <f t="shared" si="63"/>
        <v>0.8136151523469668</v>
      </c>
      <c r="S259" s="150">
        <f>元DATA!L250</f>
        <v>0</v>
      </c>
      <c r="U259" s="22"/>
      <c r="W259" t="str">
        <f t="shared" si="64"/>
        <v/>
      </c>
    </row>
    <row r="260" spans="1:23">
      <c r="A260" s="108" t="str">
        <f>IF(元DATA!A251,元DATA!A251,"")</f>
        <v/>
      </c>
      <c r="B260">
        <f>元DATA!B251</f>
        <v>0</v>
      </c>
      <c r="C260">
        <f>元DATA!C251</f>
        <v>0</v>
      </c>
      <c r="D260">
        <f>元DATA!D251</f>
        <v>0</v>
      </c>
      <c r="E260">
        <f>元DATA!E251</f>
        <v>0</v>
      </c>
      <c r="F260" s="85">
        <f>元DATA!F251</f>
        <v>0</v>
      </c>
      <c r="G260" s="85">
        <f>元DATA!G251</f>
        <v>0</v>
      </c>
      <c r="H260" s="85">
        <f>元DATA!H251</f>
        <v>0</v>
      </c>
      <c r="I260" s="85">
        <f t="shared" si="54"/>
        <v>0</v>
      </c>
      <c r="J260" s="85">
        <f t="shared" si="55"/>
        <v>0</v>
      </c>
      <c r="K260" s="85">
        <f t="shared" si="56"/>
        <v>0</v>
      </c>
      <c r="L260" s="85">
        <f t="shared" si="57"/>
        <v>2964</v>
      </c>
      <c r="M260" s="85">
        <f t="shared" si="58"/>
        <v>3643</v>
      </c>
      <c r="N260" s="85">
        <f t="shared" si="59"/>
        <v>0</v>
      </c>
      <c r="O260" s="85">
        <f t="shared" si="60"/>
        <v>3528.5714285714289</v>
      </c>
      <c r="P260" s="85">
        <f t="shared" si="61"/>
        <v>39</v>
      </c>
      <c r="Q260" s="85">
        <f t="shared" si="62"/>
        <v>1357</v>
      </c>
      <c r="R260" s="100">
        <f t="shared" si="63"/>
        <v>0.8136151523469668</v>
      </c>
      <c r="S260" s="150">
        <f>元DATA!L251</f>
        <v>0</v>
      </c>
      <c r="U260" s="22"/>
      <c r="W260" t="str">
        <f t="shared" si="64"/>
        <v/>
      </c>
    </row>
    <row r="261" spans="1:23">
      <c r="A261" s="108" t="str">
        <f>IF(元DATA!A252,元DATA!A252,"")</f>
        <v/>
      </c>
      <c r="B261">
        <f>元DATA!B252</f>
        <v>0</v>
      </c>
      <c r="C261">
        <f>元DATA!C252</f>
        <v>0</v>
      </c>
      <c r="D261">
        <f>元DATA!D252</f>
        <v>0</v>
      </c>
      <c r="E261">
        <f>元DATA!E252</f>
        <v>0</v>
      </c>
      <c r="F261" s="85">
        <f>元DATA!F252</f>
        <v>0</v>
      </c>
      <c r="G261" s="85">
        <f>元DATA!G252</f>
        <v>0</v>
      </c>
      <c r="H261" s="85">
        <f>元DATA!H252</f>
        <v>0</v>
      </c>
      <c r="I261" s="85">
        <f t="shared" si="54"/>
        <v>0</v>
      </c>
      <c r="J261" s="85">
        <f t="shared" si="55"/>
        <v>0</v>
      </c>
      <c r="K261" s="85">
        <f t="shared" si="56"/>
        <v>0</v>
      </c>
      <c r="L261" s="85">
        <f t="shared" si="57"/>
        <v>2964</v>
      </c>
      <c r="M261" s="85">
        <f t="shared" si="58"/>
        <v>3643</v>
      </c>
      <c r="N261" s="85">
        <f t="shared" si="59"/>
        <v>0</v>
      </c>
      <c r="O261" s="85">
        <f t="shared" si="60"/>
        <v>3528.5714285714289</v>
      </c>
      <c r="P261" s="85">
        <f t="shared" si="61"/>
        <v>39</v>
      </c>
      <c r="Q261" s="85">
        <f t="shared" si="62"/>
        <v>1357</v>
      </c>
      <c r="R261" s="100">
        <f t="shared" si="63"/>
        <v>0.8136151523469668</v>
      </c>
      <c r="S261" s="150">
        <f>元DATA!L252</f>
        <v>0</v>
      </c>
      <c r="U261" s="22"/>
      <c r="W261" t="str">
        <f t="shared" si="64"/>
        <v/>
      </c>
    </row>
    <row r="262" spans="1:23">
      <c r="A262" s="108" t="str">
        <f>IF(元DATA!A253,元DATA!A253,"")</f>
        <v/>
      </c>
      <c r="B262">
        <f>元DATA!B253</f>
        <v>0</v>
      </c>
      <c r="C262">
        <f>元DATA!C253</f>
        <v>0</v>
      </c>
      <c r="D262">
        <f>元DATA!D253</f>
        <v>0</v>
      </c>
      <c r="E262">
        <f>元DATA!E253</f>
        <v>0</v>
      </c>
      <c r="F262" s="85">
        <f>元DATA!F253</f>
        <v>0</v>
      </c>
      <c r="G262" s="85">
        <f>元DATA!G253</f>
        <v>0</v>
      </c>
      <c r="H262" s="85">
        <f>元DATA!H253</f>
        <v>0</v>
      </c>
      <c r="I262" s="85">
        <f t="shared" si="54"/>
        <v>0</v>
      </c>
      <c r="J262" s="85">
        <f t="shared" si="55"/>
        <v>0</v>
      </c>
      <c r="K262" s="85">
        <f t="shared" si="56"/>
        <v>0</v>
      </c>
      <c r="L262" s="85">
        <f t="shared" si="57"/>
        <v>2964</v>
      </c>
      <c r="M262" s="85">
        <f t="shared" si="58"/>
        <v>3643</v>
      </c>
      <c r="N262" s="85">
        <f t="shared" si="59"/>
        <v>0</v>
      </c>
      <c r="O262" s="85">
        <f t="shared" si="60"/>
        <v>3528.5714285714289</v>
      </c>
      <c r="P262" s="85">
        <f t="shared" si="61"/>
        <v>39</v>
      </c>
      <c r="Q262" s="85">
        <f t="shared" si="62"/>
        <v>1357</v>
      </c>
      <c r="R262" s="100">
        <f t="shared" si="63"/>
        <v>0.8136151523469668</v>
      </c>
      <c r="S262" s="150">
        <f>元DATA!L253</f>
        <v>0</v>
      </c>
      <c r="U262" s="22"/>
      <c r="W262" t="str">
        <f t="shared" si="64"/>
        <v/>
      </c>
    </row>
    <row r="263" spans="1:23">
      <c r="A263" s="108" t="str">
        <f>IF(元DATA!A254,元DATA!A254,"")</f>
        <v/>
      </c>
      <c r="B263">
        <f>元DATA!B254</f>
        <v>0</v>
      </c>
      <c r="C263">
        <f>元DATA!C254</f>
        <v>0</v>
      </c>
      <c r="D263">
        <f>元DATA!D254</f>
        <v>0</v>
      </c>
      <c r="E263">
        <f>元DATA!E254</f>
        <v>0</v>
      </c>
      <c r="F263" s="85">
        <f>元DATA!F254</f>
        <v>0</v>
      </c>
      <c r="G263" s="85">
        <f>元DATA!G254</f>
        <v>0</v>
      </c>
      <c r="H263" s="85">
        <f>元DATA!H254</f>
        <v>0</v>
      </c>
      <c r="I263" s="85">
        <f t="shared" si="54"/>
        <v>0</v>
      </c>
      <c r="J263" s="85">
        <f t="shared" si="55"/>
        <v>0</v>
      </c>
      <c r="K263" s="85">
        <f t="shared" si="56"/>
        <v>0</v>
      </c>
      <c r="L263" s="85">
        <f t="shared" si="57"/>
        <v>2964</v>
      </c>
      <c r="M263" s="85">
        <f t="shared" si="58"/>
        <v>3643</v>
      </c>
      <c r="N263" s="85">
        <f t="shared" si="59"/>
        <v>0</v>
      </c>
      <c r="O263" s="85">
        <f t="shared" si="60"/>
        <v>3528.5714285714289</v>
      </c>
      <c r="P263" s="85">
        <f t="shared" si="61"/>
        <v>39</v>
      </c>
      <c r="Q263" s="85">
        <f t="shared" si="62"/>
        <v>1357</v>
      </c>
      <c r="R263" s="100">
        <f t="shared" si="63"/>
        <v>0.8136151523469668</v>
      </c>
      <c r="S263" s="150">
        <f>元DATA!L254</f>
        <v>0</v>
      </c>
      <c r="U263" s="22"/>
      <c r="W263" t="str">
        <f t="shared" si="64"/>
        <v/>
      </c>
    </row>
    <row r="264" spans="1:23">
      <c r="A264" s="108" t="str">
        <f>IF(元DATA!A255,元DATA!A255,"")</f>
        <v/>
      </c>
      <c r="B264">
        <f>元DATA!B255</f>
        <v>0</v>
      </c>
      <c r="C264">
        <f>元DATA!C255</f>
        <v>0</v>
      </c>
      <c r="D264">
        <f>元DATA!D255</f>
        <v>0</v>
      </c>
      <c r="E264">
        <f>元DATA!E255</f>
        <v>0</v>
      </c>
      <c r="F264" s="85">
        <f>元DATA!F255</f>
        <v>0</v>
      </c>
      <c r="G264" s="85">
        <f>元DATA!G255</f>
        <v>0</v>
      </c>
      <c r="H264" s="85">
        <f>元DATA!H255</f>
        <v>0</v>
      </c>
      <c r="I264" s="85">
        <f t="shared" si="54"/>
        <v>0</v>
      </c>
      <c r="J264" s="85">
        <f t="shared" si="55"/>
        <v>0</v>
      </c>
      <c r="K264" s="85">
        <f t="shared" si="56"/>
        <v>0</v>
      </c>
      <c r="L264" s="85">
        <f t="shared" si="57"/>
        <v>2964</v>
      </c>
      <c r="M264" s="85">
        <f t="shared" si="58"/>
        <v>3643</v>
      </c>
      <c r="N264" s="85">
        <f t="shared" si="59"/>
        <v>0</v>
      </c>
      <c r="O264" s="85">
        <f t="shared" si="60"/>
        <v>3528.5714285714289</v>
      </c>
      <c r="P264" s="85">
        <f t="shared" si="61"/>
        <v>39</v>
      </c>
      <c r="Q264" s="85">
        <f t="shared" si="62"/>
        <v>1357</v>
      </c>
      <c r="R264" s="100">
        <f t="shared" si="63"/>
        <v>0.8136151523469668</v>
      </c>
      <c r="S264" s="150">
        <f>元DATA!L255</f>
        <v>0</v>
      </c>
      <c r="U264" s="22">
        <v>22</v>
      </c>
      <c r="W264" t="str">
        <f t="shared" si="64"/>
        <v/>
      </c>
    </row>
    <row r="265" spans="1:23">
      <c r="A265" s="108" t="str">
        <f>IF(元DATA!A256,元DATA!A256,"")</f>
        <v/>
      </c>
      <c r="B265">
        <f>元DATA!B256</f>
        <v>0</v>
      </c>
      <c r="C265">
        <f>元DATA!C256</f>
        <v>0</v>
      </c>
      <c r="D265">
        <f>元DATA!D256</f>
        <v>0</v>
      </c>
      <c r="E265">
        <f>元DATA!E256</f>
        <v>0</v>
      </c>
      <c r="F265" s="85">
        <f>元DATA!F256</f>
        <v>0</v>
      </c>
      <c r="G265" s="85">
        <f>元DATA!G256</f>
        <v>0</v>
      </c>
      <c r="H265" s="85">
        <f>元DATA!H256</f>
        <v>0</v>
      </c>
      <c r="I265" s="85">
        <f t="shared" si="54"/>
        <v>0</v>
      </c>
      <c r="J265" s="85">
        <f t="shared" si="55"/>
        <v>0</v>
      </c>
      <c r="K265" s="85">
        <f t="shared" si="56"/>
        <v>0</v>
      </c>
      <c r="L265" s="85">
        <f t="shared" si="57"/>
        <v>2964</v>
      </c>
      <c r="M265" s="85">
        <f t="shared" si="58"/>
        <v>3643</v>
      </c>
      <c r="N265" s="85">
        <f t="shared" si="59"/>
        <v>0</v>
      </c>
      <c r="O265" s="85">
        <f t="shared" si="60"/>
        <v>3528.5714285714289</v>
      </c>
      <c r="P265" s="85">
        <f t="shared" si="61"/>
        <v>39</v>
      </c>
      <c r="Q265" s="85">
        <f t="shared" si="62"/>
        <v>1357</v>
      </c>
      <c r="R265" s="100">
        <f t="shared" si="63"/>
        <v>0.8136151523469668</v>
      </c>
      <c r="S265" s="150">
        <f>元DATA!L256</f>
        <v>0</v>
      </c>
      <c r="U265" s="22"/>
      <c r="W265" t="str">
        <f t="shared" si="64"/>
        <v/>
      </c>
    </row>
    <row r="266" spans="1:23">
      <c r="A266" s="108" t="str">
        <f>IF(元DATA!A257,元DATA!A257,"")</f>
        <v/>
      </c>
      <c r="B266">
        <f>元DATA!B257</f>
        <v>0</v>
      </c>
      <c r="C266">
        <f>元DATA!C257</f>
        <v>0</v>
      </c>
      <c r="D266">
        <f>元DATA!D257</f>
        <v>0</v>
      </c>
      <c r="E266">
        <f>元DATA!E257</f>
        <v>0</v>
      </c>
      <c r="F266" s="85">
        <f>元DATA!F257</f>
        <v>0</v>
      </c>
      <c r="G266" s="85">
        <f>元DATA!G257</f>
        <v>0</v>
      </c>
      <c r="H266" s="85">
        <f>元DATA!H257</f>
        <v>0</v>
      </c>
      <c r="I266" s="85">
        <f t="shared" si="54"/>
        <v>0</v>
      </c>
      <c r="J266" s="85">
        <f t="shared" si="55"/>
        <v>0</v>
      </c>
      <c r="K266" s="85">
        <f t="shared" si="56"/>
        <v>0</v>
      </c>
      <c r="L266" s="85">
        <f t="shared" si="57"/>
        <v>2964</v>
      </c>
      <c r="M266" s="85">
        <f t="shared" si="58"/>
        <v>3643</v>
      </c>
      <c r="N266" s="85">
        <f t="shared" si="59"/>
        <v>0</v>
      </c>
      <c r="O266" s="85">
        <f t="shared" si="60"/>
        <v>3528.5714285714289</v>
      </c>
      <c r="P266" s="85">
        <f t="shared" si="61"/>
        <v>39</v>
      </c>
      <c r="Q266" s="85">
        <f t="shared" si="62"/>
        <v>1357</v>
      </c>
      <c r="R266" s="100">
        <f t="shared" si="63"/>
        <v>0.8136151523469668</v>
      </c>
      <c r="S266" s="150">
        <f>元DATA!L257</f>
        <v>0</v>
      </c>
      <c r="U266" s="22"/>
      <c r="W266" t="str">
        <f t="shared" si="64"/>
        <v/>
      </c>
    </row>
    <row r="267" spans="1:23">
      <c r="A267" s="108" t="str">
        <f>IF(元DATA!A258,元DATA!A258,"")</f>
        <v/>
      </c>
      <c r="B267">
        <f>元DATA!B258</f>
        <v>0</v>
      </c>
      <c r="C267">
        <f>元DATA!C258</f>
        <v>0</v>
      </c>
      <c r="D267">
        <f>元DATA!D258</f>
        <v>0</v>
      </c>
      <c r="E267">
        <f>元DATA!E258</f>
        <v>0</v>
      </c>
      <c r="F267" s="85">
        <f>元DATA!F258</f>
        <v>0</v>
      </c>
      <c r="G267" s="85">
        <f>元DATA!G258</f>
        <v>0</v>
      </c>
      <c r="H267" s="85">
        <f>元DATA!H258</f>
        <v>0</v>
      </c>
      <c r="I267" s="85">
        <f t="shared" si="54"/>
        <v>0</v>
      </c>
      <c r="J267" s="85">
        <f t="shared" si="55"/>
        <v>0</v>
      </c>
      <c r="K267" s="85">
        <f t="shared" si="56"/>
        <v>0</v>
      </c>
      <c r="L267" s="85">
        <f t="shared" si="57"/>
        <v>2964</v>
      </c>
      <c r="M267" s="85">
        <f t="shared" si="58"/>
        <v>3643</v>
      </c>
      <c r="N267" s="85">
        <f t="shared" si="59"/>
        <v>0</v>
      </c>
      <c r="O267" s="85">
        <f t="shared" si="60"/>
        <v>3528.5714285714289</v>
      </c>
      <c r="P267" s="85">
        <f t="shared" si="61"/>
        <v>39</v>
      </c>
      <c r="Q267" s="85">
        <f t="shared" si="62"/>
        <v>1357</v>
      </c>
      <c r="R267" s="100">
        <f t="shared" si="63"/>
        <v>0.8136151523469668</v>
      </c>
      <c r="S267" s="150">
        <f>元DATA!L258</f>
        <v>0</v>
      </c>
      <c r="U267" s="22"/>
      <c r="W267" t="str">
        <f t="shared" si="64"/>
        <v/>
      </c>
    </row>
    <row r="268" spans="1:23">
      <c r="A268" s="108" t="str">
        <f>IF(元DATA!A259,元DATA!A259,"")</f>
        <v/>
      </c>
      <c r="B268">
        <f>元DATA!B259</f>
        <v>0</v>
      </c>
      <c r="C268">
        <f>元DATA!C259</f>
        <v>0</v>
      </c>
      <c r="D268">
        <f>元DATA!D259</f>
        <v>0</v>
      </c>
      <c r="E268">
        <f>元DATA!E259</f>
        <v>0</v>
      </c>
      <c r="F268" s="85">
        <f>元DATA!F259</f>
        <v>0</v>
      </c>
      <c r="G268" s="85">
        <f>元DATA!G259</f>
        <v>0</v>
      </c>
      <c r="H268" s="85">
        <f>元DATA!H259</f>
        <v>0</v>
      </c>
      <c r="I268" s="85">
        <f t="shared" si="54"/>
        <v>0</v>
      </c>
      <c r="J268" s="85">
        <f t="shared" si="55"/>
        <v>0</v>
      </c>
      <c r="K268" s="85">
        <f t="shared" si="56"/>
        <v>0</v>
      </c>
      <c r="L268" s="85">
        <f t="shared" si="57"/>
        <v>2964</v>
      </c>
      <c r="M268" s="85">
        <f t="shared" si="58"/>
        <v>3643</v>
      </c>
      <c r="N268" s="85">
        <f t="shared" si="59"/>
        <v>0</v>
      </c>
      <c r="O268" s="85">
        <f t="shared" si="60"/>
        <v>3528.5714285714289</v>
      </c>
      <c r="P268" s="85">
        <f t="shared" si="61"/>
        <v>39</v>
      </c>
      <c r="Q268" s="85">
        <f t="shared" si="62"/>
        <v>1357</v>
      </c>
      <c r="R268" s="100">
        <f t="shared" si="63"/>
        <v>0.8136151523469668</v>
      </c>
      <c r="S268" s="150">
        <f>元DATA!L259</f>
        <v>0</v>
      </c>
      <c r="U268" s="22"/>
      <c r="W268" t="str">
        <f t="shared" si="64"/>
        <v/>
      </c>
    </row>
    <row r="269" spans="1:23">
      <c r="A269" s="108" t="str">
        <f>IF(元DATA!A260,元DATA!A260,"")</f>
        <v/>
      </c>
      <c r="B269">
        <f>元DATA!B260</f>
        <v>0</v>
      </c>
      <c r="C269">
        <f>元DATA!C260</f>
        <v>0</v>
      </c>
      <c r="D269">
        <f>元DATA!D260</f>
        <v>0</v>
      </c>
      <c r="E269">
        <f>元DATA!E260</f>
        <v>0</v>
      </c>
      <c r="F269" s="85">
        <f>元DATA!F260</f>
        <v>0</v>
      </c>
      <c r="G269" s="85">
        <f>元DATA!G260</f>
        <v>0</v>
      </c>
      <c r="H269" s="85">
        <f>元DATA!H260</f>
        <v>0</v>
      </c>
      <c r="I269" s="85">
        <f t="shared" ref="I269:I300" si="65">B269</f>
        <v>0</v>
      </c>
      <c r="J269" s="85">
        <f t="shared" ref="J269:J300" si="66">C269-D269</f>
        <v>0</v>
      </c>
      <c r="K269" s="85">
        <f t="shared" ref="K269:K300" si="67">F269-G269</f>
        <v>0</v>
      </c>
      <c r="L269" s="85">
        <f t="shared" ref="L269:L300" si="68">L268+I269</f>
        <v>2964</v>
      </c>
      <c r="M269" s="85">
        <f t="shared" ref="M269:M300" si="69">M268+J269</f>
        <v>3643</v>
      </c>
      <c r="N269" s="85">
        <f t="shared" ref="N269:N300" si="70">I269/$J$4</f>
        <v>0</v>
      </c>
      <c r="O269" s="85">
        <f t="shared" ref="O269:O300" si="71">L269/$J$4</f>
        <v>3528.5714285714289</v>
      </c>
      <c r="P269" s="85">
        <f t="shared" ref="P269:P300" si="72">P268-D269</f>
        <v>39</v>
      </c>
      <c r="Q269" s="85">
        <f t="shared" ref="Q269:Q300" si="73">(Q268+M268+S269)-M269</f>
        <v>1357</v>
      </c>
      <c r="R269" s="100">
        <f t="shared" ref="R269:R300" si="74">L269/M269</f>
        <v>0.8136151523469668</v>
      </c>
      <c r="S269" s="150">
        <f>元DATA!L260</f>
        <v>0</v>
      </c>
      <c r="U269" s="22"/>
      <c r="W269" t="str">
        <f t="shared" ref="W269:W300" si="75">IF(A269="","",YEAR(A269))</f>
        <v/>
      </c>
    </row>
    <row r="270" spans="1:23">
      <c r="A270" s="108" t="str">
        <f>IF(元DATA!A261,元DATA!A261,"")</f>
        <v/>
      </c>
      <c r="B270">
        <f>元DATA!B261</f>
        <v>0</v>
      </c>
      <c r="C270">
        <f>元DATA!C261</f>
        <v>0</v>
      </c>
      <c r="D270">
        <f>元DATA!D261</f>
        <v>0</v>
      </c>
      <c r="E270">
        <f>元DATA!E261</f>
        <v>0</v>
      </c>
      <c r="F270" s="85">
        <f>元DATA!F261</f>
        <v>0</v>
      </c>
      <c r="G270" s="85">
        <f>元DATA!G261</f>
        <v>0</v>
      </c>
      <c r="H270" s="85">
        <f>元DATA!H261</f>
        <v>0</v>
      </c>
      <c r="I270" s="85">
        <f t="shared" si="65"/>
        <v>0</v>
      </c>
      <c r="J270" s="85">
        <f t="shared" si="66"/>
        <v>0</v>
      </c>
      <c r="K270" s="85">
        <f t="shared" si="67"/>
        <v>0</v>
      </c>
      <c r="L270" s="85">
        <f t="shared" si="68"/>
        <v>2964</v>
      </c>
      <c r="M270" s="85">
        <f t="shared" si="69"/>
        <v>3643</v>
      </c>
      <c r="N270" s="85">
        <f t="shared" si="70"/>
        <v>0</v>
      </c>
      <c r="O270" s="85">
        <f t="shared" si="71"/>
        <v>3528.5714285714289</v>
      </c>
      <c r="P270" s="85">
        <f t="shared" si="72"/>
        <v>39</v>
      </c>
      <c r="Q270" s="85">
        <f t="shared" si="73"/>
        <v>1357</v>
      </c>
      <c r="R270" s="100">
        <f t="shared" si="74"/>
        <v>0.8136151523469668</v>
      </c>
      <c r="S270" s="150">
        <f>元DATA!L261</f>
        <v>0</v>
      </c>
      <c r="U270" s="22"/>
      <c r="W270" t="str">
        <f t="shared" si="75"/>
        <v/>
      </c>
    </row>
    <row r="271" spans="1:23">
      <c r="A271" s="108" t="str">
        <f>IF(元DATA!A262,元DATA!A262,"")</f>
        <v/>
      </c>
      <c r="B271">
        <f>元DATA!B262</f>
        <v>0</v>
      </c>
      <c r="C271">
        <f>元DATA!C262</f>
        <v>0</v>
      </c>
      <c r="D271">
        <f>元DATA!D262</f>
        <v>0</v>
      </c>
      <c r="E271">
        <f>元DATA!E262</f>
        <v>0</v>
      </c>
      <c r="F271" s="85">
        <f>元DATA!F262</f>
        <v>0</v>
      </c>
      <c r="G271" s="85">
        <f>元DATA!G262</f>
        <v>0</v>
      </c>
      <c r="H271" s="85">
        <f>元DATA!H262</f>
        <v>0</v>
      </c>
      <c r="I271" s="85">
        <f t="shared" si="65"/>
        <v>0</v>
      </c>
      <c r="J271" s="85">
        <f t="shared" si="66"/>
        <v>0</v>
      </c>
      <c r="K271" s="85">
        <f t="shared" si="67"/>
        <v>0</v>
      </c>
      <c r="L271" s="85">
        <f t="shared" si="68"/>
        <v>2964</v>
      </c>
      <c r="M271" s="85">
        <f t="shared" si="69"/>
        <v>3643</v>
      </c>
      <c r="N271" s="85">
        <f t="shared" si="70"/>
        <v>0</v>
      </c>
      <c r="O271" s="85">
        <f t="shared" si="71"/>
        <v>3528.5714285714289</v>
      </c>
      <c r="P271" s="85">
        <f t="shared" si="72"/>
        <v>39</v>
      </c>
      <c r="Q271" s="85">
        <f t="shared" si="73"/>
        <v>1357</v>
      </c>
      <c r="R271" s="100">
        <f t="shared" si="74"/>
        <v>0.8136151523469668</v>
      </c>
      <c r="S271" s="150">
        <f>元DATA!L262</f>
        <v>0</v>
      </c>
      <c r="U271" s="22"/>
      <c r="W271" t="str">
        <f t="shared" si="75"/>
        <v/>
      </c>
    </row>
    <row r="272" spans="1:23">
      <c r="A272" s="108" t="str">
        <f>IF(元DATA!A263,元DATA!A263,"")</f>
        <v/>
      </c>
      <c r="B272">
        <f>元DATA!B263</f>
        <v>0</v>
      </c>
      <c r="C272">
        <f>元DATA!C263</f>
        <v>0</v>
      </c>
      <c r="D272">
        <f>元DATA!D263</f>
        <v>0</v>
      </c>
      <c r="E272">
        <f>元DATA!E263</f>
        <v>0</v>
      </c>
      <c r="F272" s="85">
        <f>元DATA!F263</f>
        <v>0</v>
      </c>
      <c r="G272" s="85">
        <f>元DATA!G263</f>
        <v>0</v>
      </c>
      <c r="H272" s="85">
        <f>元DATA!H263</f>
        <v>0</v>
      </c>
      <c r="I272" s="85">
        <f t="shared" si="65"/>
        <v>0</v>
      </c>
      <c r="J272" s="85">
        <f t="shared" si="66"/>
        <v>0</v>
      </c>
      <c r="K272" s="85">
        <f t="shared" si="67"/>
        <v>0</v>
      </c>
      <c r="L272" s="85">
        <f t="shared" si="68"/>
        <v>2964</v>
      </c>
      <c r="M272" s="85">
        <f t="shared" si="69"/>
        <v>3643</v>
      </c>
      <c r="N272" s="85">
        <f t="shared" si="70"/>
        <v>0</v>
      </c>
      <c r="O272" s="85">
        <f t="shared" si="71"/>
        <v>3528.5714285714289</v>
      </c>
      <c r="P272" s="85">
        <f t="shared" si="72"/>
        <v>39</v>
      </c>
      <c r="Q272" s="85">
        <f t="shared" si="73"/>
        <v>1357</v>
      </c>
      <c r="R272" s="100">
        <f t="shared" si="74"/>
        <v>0.8136151523469668</v>
      </c>
      <c r="S272" s="150">
        <f>元DATA!L263</f>
        <v>0</v>
      </c>
      <c r="U272" s="22"/>
      <c r="W272" t="str">
        <f t="shared" si="75"/>
        <v/>
      </c>
    </row>
    <row r="273" spans="1:23">
      <c r="A273" s="108" t="str">
        <f>IF(元DATA!A264,元DATA!A264,"")</f>
        <v/>
      </c>
      <c r="B273">
        <f>元DATA!B264</f>
        <v>0</v>
      </c>
      <c r="C273">
        <f>元DATA!C264</f>
        <v>0</v>
      </c>
      <c r="D273">
        <f>元DATA!D264</f>
        <v>0</v>
      </c>
      <c r="E273">
        <f>元DATA!E264</f>
        <v>0</v>
      </c>
      <c r="F273" s="85">
        <f>元DATA!F264</f>
        <v>0</v>
      </c>
      <c r="G273" s="85">
        <f>元DATA!G264</f>
        <v>0</v>
      </c>
      <c r="H273" s="85">
        <f>元DATA!H264</f>
        <v>0</v>
      </c>
      <c r="I273" s="85">
        <f t="shared" si="65"/>
        <v>0</v>
      </c>
      <c r="J273" s="85">
        <f t="shared" si="66"/>
        <v>0</v>
      </c>
      <c r="K273" s="85">
        <f t="shared" si="67"/>
        <v>0</v>
      </c>
      <c r="L273" s="85">
        <f t="shared" si="68"/>
        <v>2964</v>
      </c>
      <c r="M273" s="85">
        <f t="shared" si="69"/>
        <v>3643</v>
      </c>
      <c r="N273" s="85">
        <f t="shared" si="70"/>
        <v>0</v>
      </c>
      <c r="O273" s="85">
        <f t="shared" si="71"/>
        <v>3528.5714285714289</v>
      </c>
      <c r="P273" s="85">
        <f t="shared" si="72"/>
        <v>39</v>
      </c>
      <c r="Q273" s="85">
        <f t="shared" si="73"/>
        <v>1357</v>
      </c>
      <c r="R273" s="100">
        <f t="shared" si="74"/>
        <v>0.8136151523469668</v>
      </c>
      <c r="S273" s="150">
        <f>元DATA!L264</f>
        <v>0</v>
      </c>
      <c r="U273" s="22"/>
      <c r="W273" t="str">
        <f t="shared" si="75"/>
        <v/>
      </c>
    </row>
    <row r="274" spans="1:23">
      <c r="A274" s="108" t="str">
        <f>IF(元DATA!A265,元DATA!A265,"")</f>
        <v/>
      </c>
      <c r="B274">
        <f>元DATA!B265</f>
        <v>0</v>
      </c>
      <c r="C274">
        <f>元DATA!C265</f>
        <v>0</v>
      </c>
      <c r="D274">
        <f>元DATA!D265</f>
        <v>0</v>
      </c>
      <c r="E274">
        <f>元DATA!E265</f>
        <v>0</v>
      </c>
      <c r="F274" s="85">
        <f>元DATA!F265</f>
        <v>0</v>
      </c>
      <c r="G274" s="85">
        <f>元DATA!G265</f>
        <v>0</v>
      </c>
      <c r="H274" s="85">
        <f>元DATA!H265</f>
        <v>0</v>
      </c>
      <c r="I274" s="85">
        <f t="shared" si="65"/>
        <v>0</v>
      </c>
      <c r="J274" s="85">
        <f t="shared" si="66"/>
        <v>0</v>
      </c>
      <c r="K274" s="85">
        <f t="shared" si="67"/>
        <v>0</v>
      </c>
      <c r="L274" s="85">
        <f t="shared" si="68"/>
        <v>2964</v>
      </c>
      <c r="M274" s="85">
        <f t="shared" si="69"/>
        <v>3643</v>
      </c>
      <c r="N274" s="85">
        <f t="shared" si="70"/>
        <v>0</v>
      </c>
      <c r="O274" s="85">
        <f t="shared" si="71"/>
        <v>3528.5714285714289</v>
      </c>
      <c r="P274" s="85">
        <f t="shared" si="72"/>
        <v>39</v>
      </c>
      <c r="Q274" s="85">
        <f t="shared" si="73"/>
        <v>1357</v>
      </c>
      <c r="R274" s="100">
        <f t="shared" si="74"/>
        <v>0.8136151523469668</v>
      </c>
      <c r="S274" s="150">
        <f>元DATA!L265</f>
        <v>0</v>
      </c>
      <c r="U274" s="22"/>
      <c r="W274" t="str">
        <f t="shared" si="75"/>
        <v/>
      </c>
    </row>
    <row r="275" spans="1:23">
      <c r="A275" s="108" t="str">
        <f>IF(元DATA!A266,元DATA!A266,"")</f>
        <v/>
      </c>
      <c r="B275">
        <f>元DATA!B266</f>
        <v>0</v>
      </c>
      <c r="C275">
        <f>元DATA!C266</f>
        <v>0</v>
      </c>
      <c r="D275">
        <f>元DATA!D266</f>
        <v>0</v>
      </c>
      <c r="E275">
        <f>元DATA!E266</f>
        <v>0</v>
      </c>
      <c r="F275" s="85">
        <f>元DATA!F266</f>
        <v>0</v>
      </c>
      <c r="G275" s="85">
        <f>元DATA!G266</f>
        <v>0</v>
      </c>
      <c r="H275" s="85">
        <f>元DATA!H266</f>
        <v>0</v>
      </c>
      <c r="I275" s="85">
        <f t="shared" si="65"/>
        <v>0</v>
      </c>
      <c r="J275" s="85">
        <f t="shared" si="66"/>
        <v>0</v>
      </c>
      <c r="K275" s="85">
        <f t="shared" si="67"/>
        <v>0</v>
      </c>
      <c r="L275" s="85">
        <f t="shared" si="68"/>
        <v>2964</v>
      </c>
      <c r="M275" s="85">
        <f t="shared" si="69"/>
        <v>3643</v>
      </c>
      <c r="N275" s="85">
        <f t="shared" si="70"/>
        <v>0</v>
      </c>
      <c r="O275" s="85">
        <f t="shared" si="71"/>
        <v>3528.5714285714289</v>
      </c>
      <c r="P275" s="85">
        <f t="shared" si="72"/>
        <v>39</v>
      </c>
      <c r="Q275" s="85">
        <f t="shared" si="73"/>
        <v>1357</v>
      </c>
      <c r="R275" s="100">
        <f t="shared" si="74"/>
        <v>0.8136151523469668</v>
      </c>
      <c r="S275" s="150">
        <f>元DATA!L266</f>
        <v>0</v>
      </c>
      <c r="U275" s="22"/>
      <c r="W275" t="str">
        <f t="shared" si="75"/>
        <v/>
      </c>
    </row>
    <row r="276" spans="1:23">
      <c r="A276" s="108" t="str">
        <f>IF(元DATA!A267,元DATA!A267,"")</f>
        <v/>
      </c>
      <c r="B276">
        <f>元DATA!B267</f>
        <v>0</v>
      </c>
      <c r="C276">
        <f>元DATA!C267</f>
        <v>0</v>
      </c>
      <c r="D276">
        <f>元DATA!D267</f>
        <v>0</v>
      </c>
      <c r="E276">
        <f>元DATA!E267</f>
        <v>0</v>
      </c>
      <c r="F276" s="85">
        <f>元DATA!F267</f>
        <v>0</v>
      </c>
      <c r="G276" s="85">
        <f>元DATA!G267</f>
        <v>0</v>
      </c>
      <c r="H276" s="85">
        <f>元DATA!H267</f>
        <v>0</v>
      </c>
      <c r="I276" s="85">
        <f t="shared" si="65"/>
        <v>0</v>
      </c>
      <c r="J276" s="85">
        <f t="shared" si="66"/>
        <v>0</v>
      </c>
      <c r="K276" s="85">
        <f t="shared" si="67"/>
        <v>0</v>
      </c>
      <c r="L276" s="85">
        <f t="shared" si="68"/>
        <v>2964</v>
      </c>
      <c r="M276" s="85">
        <f t="shared" si="69"/>
        <v>3643</v>
      </c>
      <c r="N276" s="85">
        <f t="shared" si="70"/>
        <v>0</v>
      </c>
      <c r="O276" s="85">
        <f t="shared" si="71"/>
        <v>3528.5714285714289</v>
      </c>
      <c r="P276" s="85">
        <f t="shared" si="72"/>
        <v>39</v>
      </c>
      <c r="Q276" s="85">
        <f t="shared" si="73"/>
        <v>1357</v>
      </c>
      <c r="R276" s="100">
        <f t="shared" si="74"/>
        <v>0.8136151523469668</v>
      </c>
      <c r="S276" s="150">
        <f>元DATA!L267</f>
        <v>0</v>
      </c>
      <c r="U276" s="22">
        <v>23</v>
      </c>
      <c r="W276" t="str">
        <f t="shared" si="75"/>
        <v/>
      </c>
    </row>
    <row r="277" spans="1:23">
      <c r="A277" s="108" t="str">
        <f>IF(元DATA!A268,元DATA!A268,"")</f>
        <v/>
      </c>
      <c r="B277">
        <f>元DATA!B268</f>
        <v>0</v>
      </c>
      <c r="C277">
        <f>元DATA!C268</f>
        <v>0</v>
      </c>
      <c r="D277">
        <f>元DATA!D268</f>
        <v>0</v>
      </c>
      <c r="E277">
        <f>元DATA!E268</f>
        <v>0</v>
      </c>
      <c r="F277" s="85">
        <f>元DATA!F268</f>
        <v>0</v>
      </c>
      <c r="G277" s="85">
        <f>元DATA!G268</f>
        <v>0</v>
      </c>
      <c r="H277" s="85">
        <f>元DATA!H268</f>
        <v>0</v>
      </c>
      <c r="I277" s="85">
        <f t="shared" si="65"/>
        <v>0</v>
      </c>
      <c r="J277" s="85">
        <f t="shared" si="66"/>
        <v>0</v>
      </c>
      <c r="K277" s="85">
        <f t="shared" si="67"/>
        <v>0</v>
      </c>
      <c r="L277" s="85">
        <f t="shared" si="68"/>
        <v>2964</v>
      </c>
      <c r="M277" s="85">
        <f t="shared" si="69"/>
        <v>3643</v>
      </c>
      <c r="N277" s="85">
        <f t="shared" si="70"/>
        <v>0</v>
      </c>
      <c r="O277" s="85">
        <f t="shared" si="71"/>
        <v>3528.5714285714289</v>
      </c>
      <c r="P277" s="85">
        <f t="shared" si="72"/>
        <v>39</v>
      </c>
      <c r="Q277" s="85">
        <f t="shared" si="73"/>
        <v>1357</v>
      </c>
      <c r="R277" s="100">
        <f t="shared" si="74"/>
        <v>0.8136151523469668</v>
      </c>
      <c r="S277" s="150">
        <f>元DATA!L268</f>
        <v>0</v>
      </c>
      <c r="U277" s="22"/>
      <c r="W277" t="str">
        <f t="shared" si="75"/>
        <v/>
      </c>
    </row>
    <row r="278" spans="1:23">
      <c r="A278" s="108" t="str">
        <f>IF(元DATA!A269,元DATA!A269,"")</f>
        <v/>
      </c>
      <c r="B278">
        <f>元DATA!B269</f>
        <v>0</v>
      </c>
      <c r="C278">
        <f>元DATA!C269</f>
        <v>0</v>
      </c>
      <c r="D278">
        <f>元DATA!D269</f>
        <v>0</v>
      </c>
      <c r="E278">
        <f>元DATA!E269</f>
        <v>0</v>
      </c>
      <c r="F278" s="85">
        <f>元DATA!F269</f>
        <v>0</v>
      </c>
      <c r="G278" s="85">
        <f>元DATA!G269</f>
        <v>0</v>
      </c>
      <c r="H278" s="85">
        <f>元DATA!H269</f>
        <v>0</v>
      </c>
      <c r="I278" s="85">
        <f t="shared" si="65"/>
        <v>0</v>
      </c>
      <c r="J278" s="85">
        <f t="shared" si="66"/>
        <v>0</v>
      </c>
      <c r="K278" s="85">
        <f t="shared" si="67"/>
        <v>0</v>
      </c>
      <c r="L278" s="85">
        <f t="shared" si="68"/>
        <v>2964</v>
      </c>
      <c r="M278" s="85">
        <f t="shared" si="69"/>
        <v>3643</v>
      </c>
      <c r="N278" s="85">
        <f t="shared" si="70"/>
        <v>0</v>
      </c>
      <c r="O278" s="85">
        <f t="shared" si="71"/>
        <v>3528.5714285714289</v>
      </c>
      <c r="P278" s="85">
        <f t="shared" si="72"/>
        <v>39</v>
      </c>
      <c r="Q278" s="85">
        <f t="shared" si="73"/>
        <v>1357</v>
      </c>
      <c r="R278" s="100">
        <f t="shared" si="74"/>
        <v>0.8136151523469668</v>
      </c>
      <c r="S278" s="150">
        <f>元DATA!L269</f>
        <v>0</v>
      </c>
      <c r="U278" s="22"/>
      <c r="W278" t="str">
        <f t="shared" si="75"/>
        <v/>
      </c>
    </row>
    <row r="279" spans="1:23">
      <c r="A279" s="108" t="str">
        <f>IF(元DATA!A270,元DATA!A270,"")</f>
        <v/>
      </c>
      <c r="B279">
        <f>元DATA!B270</f>
        <v>0</v>
      </c>
      <c r="C279">
        <f>元DATA!C270</f>
        <v>0</v>
      </c>
      <c r="D279">
        <f>元DATA!D270</f>
        <v>0</v>
      </c>
      <c r="E279">
        <f>元DATA!E270</f>
        <v>0</v>
      </c>
      <c r="F279" s="85">
        <f>元DATA!F270</f>
        <v>0</v>
      </c>
      <c r="G279" s="85">
        <f>元DATA!G270</f>
        <v>0</v>
      </c>
      <c r="H279" s="85">
        <f>元DATA!H270</f>
        <v>0</v>
      </c>
      <c r="I279" s="85">
        <f t="shared" si="65"/>
        <v>0</v>
      </c>
      <c r="J279" s="85">
        <f t="shared" si="66"/>
        <v>0</v>
      </c>
      <c r="K279" s="85">
        <f t="shared" si="67"/>
        <v>0</v>
      </c>
      <c r="L279" s="85">
        <f t="shared" si="68"/>
        <v>2964</v>
      </c>
      <c r="M279" s="85">
        <f t="shared" si="69"/>
        <v>3643</v>
      </c>
      <c r="N279" s="85">
        <f t="shared" si="70"/>
        <v>0</v>
      </c>
      <c r="O279" s="85">
        <f t="shared" si="71"/>
        <v>3528.5714285714289</v>
      </c>
      <c r="P279" s="85">
        <f t="shared" si="72"/>
        <v>39</v>
      </c>
      <c r="Q279" s="85">
        <f t="shared" si="73"/>
        <v>1357</v>
      </c>
      <c r="R279" s="100">
        <f t="shared" si="74"/>
        <v>0.8136151523469668</v>
      </c>
      <c r="S279" s="150">
        <f>元DATA!L270</f>
        <v>0</v>
      </c>
      <c r="U279" s="22"/>
      <c r="W279" t="str">
        <f t="shared" si="75"/>
        <v/>
      </c>
    </row>
    <row r="280" spans="1:23">
      <c r="A280" s="108" t="str">
        <f>IF(元DATA!A271,元DATA!A271,"")</f>
        <v/>
      </c>
      <c r="B280">
        <f>元DATA!B271</f>
        <v>0</v>
      </c>
      <c r="C280">
        <f>元DATA!C271</f>
        <v>0</v>
      </c>
      <c r="D280">
        <f>元DATA!D271</f>
        <v>0</v>
      </c>
      <c r="E280">
        <f>元DATA!E271</f>
        <v>0</v>
      </c>
      <c r="F280" s="85">
        <f>元DATA!F271</f>
        <v>0</v>
      </c>
      <c r="G280" s="85">
        <f>元DATA!G271</f>
        <v>0</v>
      </c>
      <c r="H280" s="85">
        <f>元DATA!H271</f>
        <v>0</v>
      </c>
      <c r="I280" s="85">
        <f t="shared" si="65"/>
        <v>0</v>
      </c>
      <c r="J280" s="85">
        <f t="shared" si="66"/>
        <v>0</v>
      </c>
      <c r="K280" s="85">
        <f t="shared" si="67"/>
        <v>0</v>
      </c>
      <c r="L280" s="85">
        <f t="shared" si="68"/>
        <v>2964</v>
      </c>
      <c r="M280" s="85">
        <f t="shared" si="69"/>
        <v>3643</v>
      </c>
      <c r="N280" s="85">
        <f t="shared" si="70"/>
        <v>0</v>
      </c>
      <c r="O280" s="85">
        <f t="shared" si="71"/>
        <v>3528.5714285714289</v>
      </c>
      <c r="P280" s="85">
        <f t="shared" si="72"/>
        <v>39</v>
      </c>
      <c r="Q280" s="85">
        <f t="shared" si="73"/>
        <v>1357</v>
      </c>
      <c r="R280" s="100">
        <f t="shared" si="74"/>
        <v>0.8136151523469668</v>
      </c>
      <c r="S280" s="150">
        <f>元DATA!L271</f>
        <v>0</v>
      </c>
      <c r="U280" s="22"/>
      <c r="W280" t="str">
        <f t="shared" si="75"/>
        <v/>
      </c>
    </row>
    <row r="281" spans="1:23">
      <c r="A281" s="108" t="str">
        <f>IF(元DATA!A272,元DATA!A272,"")</f>
        <v/>
      </c>
      <c r="B281">
        <f>元DATA!B272</f>
        <v>0</v>
      </c>
      <c r="C281">
        <f>元DATA!C272</f>
        <v>0</v>
      </c>
      <c r="D281">
        <f>元DATA!D272</f>
        <v>0</v>
      </c>
      <c r="E281">
        <f>元DATA!E272</f>
        <v>0</v>
      </c>
      <c r="F281" s="85">
        <f>元DATA!F272</f>
        <v>0</v>
      </c>
      <c r="G281" s="85">
        <f>元DATA!G272</f>
        <v>0</v>
      </c>
      <c r="H281" s="85">
        <f>元DATA!H272</f>
        <v>0</v>
      </c>
      <c r="I281" s="85">
        <f t="shared" si="65"/>
        <v>0</v>
      </c>
      <c r="J281" s="85">
        <f t="shared" si="66"/>
        <v>0</v>
      </c>
      <c r="K281" s="85">
        <f t="shared" si="67"/>
        <v>0</v>
      </c>
      <c r="L281" s="85">
        <f t="shared" si="68"/>
        <v>2964</v>
      </c>
      <c r="M281" s="85">
        <f t="shared" si="69"/>
        <v>3643</v>
      </c>
      <c r="N281" s="85">
        <f t="shared" si="70"/>
        <v>0</v>
      </c>
      <c r="O281" s="85">
        <f t="shared" si="71"/>
        <v>3528.5714285714289</v>
      </c>
      <c r="P281" s="85">
        <f t="shared" si="72"/>
        <v>39</v>
      </c>
      <c r="Q281" s="85">
        <f t="shared" si="73"/>
        <v>1357</v>
      </c>
      <c r="R281" s="100">
        <f t="shared" si="74"/>
        <v>0.8136151523469668</v>
      </c>
      <c r="S281" s="150">
        <f>元DATA!L272</f>
        <v>0</v>
      </c>
      <c r="U281" s="22"/>
      <c r="W281" t="str">
        <f t="shared" si="75"/>
        <v/>
      </c>
    </row>
    <row r="282" spans="1:23">
      <c r="A282" s="108" t="str">
        <f>IF(元DATA!A273,元DATA!A273,"")</f>
        <v/>
      </c>
      <c r="B282">
        <f>元DATA!B273</f>
        <v>0</v>
      </c>
      <c r="C282">
        <f>元DATA!C273</f>
        <v>0</v>
      </c>
      <c r="D282">
        <f>元DATA!D273</f>
        <v>0</v>
      </c>
      <c r="E282">
        <f>元DATA!E273</f>
        <v>0</v>
      </c>
      <c r="F282" s="85">
        <f>元DATA!F273</f>
        <v>0</v>
      </c>
      <c r="G282" s="85">
        <f>元DATA!G273</f>
        <v>0</v>
      </c>
      <c r="H282" s="85">
        <f>元DATA!H273</f>
        <v>0</v>
      </c>
      <c r="I282" s="85">
        <f t="shared" si="65"/>
        <v>0</v>
      </c>
      <c r="J282" s="85">
        <f t="shared" si="66"/>
        <v>0</v>
      </c>
      <c r="K282" s="85">
        <f t="shared" si="67"/>
        <v>0</v>
      </c>
      <c r="L282" s="85">
        <f t="shared" si="68"/>
        <v>2964</v>
      </c>
      <c r="M282" s="85">
        <f t="shared" si="69"/>
        <v>3643</v>
      </c>
      <c r="N282" s="85">
        <f t="shared" si="70"/>
        <v>0</v>
      </c>
      <c r="O282" s="85">
        <f t="shared" si="71"/>
        <v>3528.5714285714289</v>
      </c>
      <c r="P282" s="85">
        <f t="shared" si="72"/>
        <v>39</v>
      </c>
      <c r="Q282" s="85">
        <f t="shared" si="73"/>
        <v>1357</v>
      </c>
      <c r="R282" s="100">
        <f t="shared" si="74"/>
        <v>0.8136151523469668</v>
      </c>
      <c r="S282" s="150">
        <f>元DATA!L273</f>
        <v>0</v>
      </c>
      <c r="U282" s="22"/>
      <c r="W282" t="str">
        <f t="shared" si="75"/>
        <v/>
      </c>
    </row>
    <row r="283" spans="1:23">
      <c r="A283" s="108" t="str">
        <f>IF(元DATA!A274,元DATA!A274,"")</f>
        <v/>
      </c>
      <c r="B283">
        <f>元DATA!B274</f>
        <v>0</v>
      </c>
      <c r="C283">
        <f>元DATA!C274</f>
        <v>0</v>
      </c>
      <c r="D283">
        <f>元DATA!D274</f>
        <v>0</v>
      </c>
      <c r="E283">
        <f>元DATA!E274</f>
        <v>0</v>
      </c>
      <c r="F283" s="85">
        <f>元DATA!F274</f>
        <v>0</v>
      </c>
      <c r="G283" s="85">
        <f>元DATA!G274</f>
        <v>0</v>
      </c>
      <c r="H283" s="85">
        <f>元DATA!H274</f>
        <v>0</v>
      </c>
      <c r="I283" s="85">
        <f t="shared" si="65"/>
        <v>0</v>
      </c>
      <c r="J283" s="85">
        <f t="shared" si="66"/>
        <v>0</v>
      </c>
      <c r="K283" s="85">
        <f t="shared" si="67"/>
        <v>0</v>
      </c>
      <c r="L283" s="85">
        <f t="shared" si="68"/>
        <v>2964</v>
      </c>
      <c r="M283" s="85">
        <f t="shared" si="69"/>
        <v>3643</v>
      </c>
      <c r="N283" s="85">
        <f t="shared" si="70"/>
        <v>0</v>
      </c>
      <c r="O283" s="85">
        <f t="shared" si="71"/>
        <v>3528.5714285714289</v>
      </c>
      <c r="P283" s="85">
        <f t="shared" si="72"/>
        <v>39</v>
      </c>
      <c r="Q283" s="85">
        <f t="shared" si="73"/>
        <v>1357</v>
      </c>
      <c r="R283" s="100">
        <f t="shared" si="74"/>
        <v>0.8136151523469668</v>
      </c>
      <c r="S283" s="150">
        <f>元DATA!L274</f>
        <v>0</v>
      </c>
      <c r="U283" s="22"/>
      <c r="W283" t="str">
        <f t="shared" si="75"/>
        <v/>
      </c>
    </row>
    <row r="284" spans="1:23">
      <c r="A284" s="108" t="str">
        <f>IF(元DATA!A275,元DATA!A275,"")</f>
        <v/>
      </c>
      <c r="B284">
        <f>元DATA!B275</f>
        <v>0</v>
      </c>
      <c r="C284">
        <f>元DATA!C275</f>
        <v>0</v>
      </c>
      <c r="D284">
        <f>元DATA!D275</f>
        <v>0</v>
      </c>
      <c r="E284">
        <f>元DATA!E275</f>
        <v>0</v>
      </c>
      <c r="F284" s="85">
        <f>元DATA!F275</f>
        <v>0</v>
      </c>
      <c r="G284" s="85">
        <f>元DATA!G275</f>
        <v>0</v>
      </c>
      <c r="H284" s="85">
        <f>元DATA!H275</f>
        <v>0</v>
      </c>
      <c r="I284" s="85">
        <f t="shared" si="65"/>
        <v>0</v>
      </c>
      <c r="J284" s="85">
        <f t="shared" si="66"/>
        <v>0</v>
      </c>
      <c r="K284" s="85">
        <f t="shared" si="67"/>
        <v>0</v>
      </c>
      <c r="L284" s="85">
        <f t="shared" si="68"/>
        <v>2964</v>
      </c>
      <c r="M284" s="85">
        <f t="shared" si="69"/>
        <v>3643</v>
      </c>
      <c r="N284" s="85">
        <f t="shared" si="70"/>
        <v>0</v>
      </c>
      <c r="O284" s="85">
        <f t="shared" si="71"/>
        <v>3528.5714285714289</v>
      </c>
      <c r="P284" s="85">
        <f t="shared" si="72"/>
        <v>39</v>
      </c>
      <c r="Q284" s="85">
        <f t="shared" si="73"/>
        <v>1357</v>
      </c>
      <c r="R284" s="100">
        <f t="shared" si="74"/>
        <v>0.8136151523469668</v>
      </c>
      <c r="S284" s="150">
        <f>元DATA!L275</f>
        <v>0</v>
      </c>
      <c r="U284" s="22"/>
      <c r="W284" t="str">
        <f t="shared" si="75"/>
        <v/>
      </c>
    </row>
    <row r="285" spans="1:23">
      <c r="A285" s="108" t="str">
        <f>IF(元DATA!A276,元DATA!A276,"")</f>
        <v/>
      </c>
      <c r="B285">
        <f>元DATA!B276</f>
        <v>0</v>
      </c>
      <c r="C285">
        <f>元DATA!C276</f>
        <v>0</v>
      </c>
      <c r="D285">
        <f>元DATA!D276</f>
        <v>0</v>
      </c>
      <c r="E285">
        <f>元DATA!E276</f>
        <v>0</v>
      </c>
      <c r="F285" s="85">
        <f>元DATA!F276</f>
        <v>0</v>
      </c>
      <c r="G285" s="85">
        <f>元DATA!G276</f>
        <v>0</v>
      </c>
      <c r="H285" s="85">
        <f>元DATA!H276</f>
        <v>0</v>
      </c>
      <c r="I285" s="85">
        <f t="shared" si="65"/>
        <v>0</v>
      </c>
      <c r="J285" s="85">
        <f t="shared" si="66"/>
        <v>0</v>
      </c>
      <c r="K285" s="85">
        <f t="shared" si="67"/>
        <v>0</v>
      </c>
      <c r="L285" s="85">
        <f t="shared" si="68"/>
        <v>2964</v>
      </c>
      <c r="M285" s="85">
        <f t="shared" si="69"/>
        <v>3643</v>
      </c>
      <c r="N285" s="85">
        <f t="shared" si="70"/>
        <v>0</v>
      </c>
      <c r="O285" s="85">
        <f t="shared" si="71"/>
        <v>3528.5714285714289</v>
      </c>
      <c r="P285" s="85">
        <f t="shared" si="72"/>
        <v>39</v>
      </c>
      <c r="Q285" s="85">
        <f t="shared" si="73"/>
        <v>1357</v>
      </c>
      <c r="R285" s="100">
        <f t="shared" si="74"/>
        <v>0.8136151523469668</v>
      </c>
      <c r="S285" s="150">
        <f>元DATA!L276</f>
        <v>0</v>
      </c>
      <c r="U285" s="22"/>
      <c r="W285" t="str">
        <f t="shared" si="75"/>
        <v/>
      </c>
    </row>
    <row r="286" spans="1:23">
      <c r="A286" s="108" t="str">
        <f>IF(元DATA!A277,元DATA!A277,"")</f>
        <v/>
      </c>
      <c r="B286">
        <f>元DATA!B277</f>
        <v>0</v>
      </c>
      <c r="C286">
        <f>元DATA!C277</f>
        <v>0</v>
      </c>
      <c r="D286">
        <f>元DATA!D277</f>
        <v>0</v>
      </c>
      <c r="E286">
        <f>元DATA!E277</f>
        <v>0</v>
      </c>
      <c r="F286" s="85">
        <f>元DATA!F277</f>
        <v>0</v>
      </c>
      <c r="G286" s="85">
        <f>元DATA!G277</f>
        <v>0</v>
      </c>
      <c r="H286" s="85">
        <f>元DATA!H277</f>
        <v>0</v>
      </c>
      <c r="I286" s="85">
        <f t="shared" si="65"/>
        <v>0</v>
      </c>
      <c r="J286" s="85">
        <f t="shared" si="66"/>
        <v>0</v>
      </c>
      <c r="K286" s="85">
        <f t="shared" si="67"/>
        <v>0</v>
      </c>
      <c r="L286" s="85">
        <f t="shared" si="68"/>
        <v>2964</v>
      </c>
      <c r="M286" s="85">
        <f t="shared" si="69"/>
        <v>3643</v>
      </c>
      <c r="N286" s="85">
        <f t="shared" si="70"/>
        <v>0</v>
      </c>
      <c r="O286" s="85">
        <f t="shared" si="71"/>
        <v>3528.5714285714289</v>
      </c>
      <c r="P286" s="85">
        <f t="shared" si="72"/>
        <v>39</v>
      </c>
      <c r="Q286" s="85">
        <f t="shared" si="73"/>
        <v>1357</v>
      </c>
      <c r="R286" s="100">
        <f t="shared" si="74"/>
        <v>0.8136151523469668</v>
      </c>
      <c r="S286" s="150">
        <f>元DATA!L277</f>
        <v>0</v>
      </c>
      <c r="U286" s="22"/>
      <c r="W286" t="str">
        <f t="shared" si="75"/>
        <v/>
      </c>
    </row>
    <row r="287" spans="1:23">
      <c r="A287" s="108" t="str">
        <f>IF(元DATA!A278,元DATA!A278,"")</f>
        <v/>
      </c>
      <c r="B287">
        <f>元DATA!B278</f>
        <v>0</v>
      </c>
      <c r="C287">
        <f>元DATA!C278</f>
        <v>0</v>
      </c>
      <c r="D287">
        <f>元DATA!D278</f>
        <v>0</v>
      </c>
      <c r="E287">
        <f>元DATA!E278</f>
        <v>0</v>
      </c>
      <c r="F287" s="85">
        <f>元DATA!F278</f>
        <v>0</v>
      </c>
      <c r="G287" s="85">
        <f>元DATA!G278</f>
        <v>0</v>
      </c>
      <c r="H287" s="85">
        <f>元DATA!H278</f>
        <v>0</v>
      </c>
      <c r="I287" s="85">
        <f t="shared" si="65"/>
        <v>0</v>
      </c>
      <c r="J287" s="85">
        <f t="shared" si="66"/>
        <v>0</v>
      </c>
      <c r="K287" s="85">
        <f t="shared" si="67"/>
        <v>0</v>
      </c>
      <c r="L287" s="85">
        <f t="shared" si="68"/>
        <v>2964</v>
      </c>
      <c r="M287" s="85">
        <f t="shared" si="69"/>
        <v>3643</v>
      </c>
      <c r="N287" s="85">
        <f t="shared" si="70"/>
        <v>0</v>
      </c>
      <c r="O287" s="85">
        <f t="shared" si="71"/>
        <v>3528.5714285714289</v>
      </c>
      <c r="P287" s="85">
        <f t="shared" si="72"/>
        <v>39</v>
      </c>
      <c r="Q287" s="85">
        <f t="shared" si="73"/>
        <v>1357</v>
      </c>
      <c r="R287" s="100">
        <f t="shared" si="74"/>
        <v>0.8136151523469668</v>
      </c>
      <c r="S287" s="150">
        <f>元DATA!L278</f>
        <v>0</v>
      </c>
      <c r="U287" s="22"/>
      <c r="W287" t="str">
        <f t="shared" si="75"/>
        <v/>
      </c>
    </row>
    <row r="288" spans="1:23">
      <c r="A288" s="108" t="str">
        <f>IF(元DATA!A279,元DATA!A279,"")</f>
        <v/>
      </c>
      <c r="B288">
        <f>元DATA!B279</f>
        <v>0</v>
      </c>
      <c r="C288">
        <f>元DATA!C279</f>
        <v>0</v>
      </c>
      <c r="D288">
        <f>元DATA!D279</f>
        <v>0</v>
      </c>
      <c r="E288">
        <f>元DATA!E279</f>
        <v>0</v>
      </c>
      <c r="F288" s="85">
        <f>元DATA!F279</f>
        <v>0</v>
      </c>
      <c r="G288" s="85">
        <f>元DATA!G279</f>
        <v>0</v>
      </c>
      <c r="H288" s="85">
        <f>元DATA!H279</f>
        <v>0</v>
      </c>
      <c r="I288" s="85">
        <f t="shared" si="65"/>
        <v>0</v>
      </c>
      <c r="J288" s="85">
        <f t="shared" si="66"/>
        <v>0</v>
      </c>
      <c r="K288" s="85">
        <f t="shared" si="67"/>
        <v>0</v>
      </c>
      <c r="L288" s="85">
        <f t="shared" si="68"/>
        <v>2964</v>
      </c>
      <c r="M288" s="85">
        <f t="shared" si="69"/>
        <v>3643</v>
      </c>
      <c r="N288" s="85">
        <f t="shared" si="70"/>
        <v>0</v>
      </c>
      <c r="O288" s="85">
        <f t="shared" si="71"/>
        <v>3528.5714285714289</v>
      </c>
      <c r="P288" s="85">
        <f t="shared" si="72"/>
        <v>39</v>
      </c>
      <c r="Q288" s="85">
        <f t="shared" si="73"/>
        <v>1357</v>
      </c>
      <c r="R288" s="100">
        <f t="shared" si="74"/>
        <v>0.8136151523469668</v>
      </c>
      <c r="S288" s="150">
        <f>元DATA!L279</f>
        <v>0</v>
      </c>
      <c r="U288" s="22">
        <v>24</v>
      </c>
      <c r="W288" t="str">
        <f t="shared" si="75"/>
        <v/>
      </c>
    </row>
    <row r="289" spans="1:23">
      <c r="A289" s="108" t="str">
        <f>IF(元DATA!A280,元DATA!A280,"")</f>
        <v/>
      </c>
      <c r="B289">
        <f>元DATA!B280</f>
        <v>0</v>
      </c>
      <c r="C289">
        <f>元DATA!C280</f>
        <v>0</v>
      </c>
      <c r="D289">
        <f>元DATA!D280</f>
        <v>0</v>
      </c>
      <c r="E289">
        <f>元DATA!E280</f>
        <v>0</v>
      </c>
      <c r="F289" s="85">
        <f>元DATA!F280</f>
        <v>0</v>
      </c>
      <c r="G289" s="85">
        <f>元DATA!G280</f>
        <v>0</v>
      </c>
      <c r="H289" s="85">
        <f>元DATA!H280</f>
        <v>0</v>
      </c>
      <c r="I289" s="85">
        <f t="shared" si="65"/>
        <v>0</v>
      </c>
      <c r="J289" s="85">
        <f t="shared" si="66"/>
        <v>0</v>
      </c>
      <c r="K289" s="85">
        <f t="shared" si="67"/>
        <v>0</v>
      </c>
      <c r="L289" s="85">
        <f t="shared" si="68"/>
        <v>2964</v>
      </c>
      <c r="M289" s="85">
        <f t="shared" si="69"/>
        <v>3643</v>
      </c>
      <c r="N289" s="85">
        <f t="shared" si="70"/>
        <v>0</v>
      </c>
      <c r="O289" s="85">
        <f t="shared" si="71"/>
        <v>3528.5714285714289</v>
      </c>
      <c r="P289" s="85">
        <f t="shared" si="72"/>
        <v>39</v>
      </c>
      <c r="Q289" s="85">
        <f t="shared" si="73"/>
        <v>1357</v>
      </c>
      <c r="R289" s="100">
        <f t="shared" si="74"/>
        <v>0.8136151523469668</v>
      </c>
      <c r="S289" s="150">
        <f>元DATA!L280</f>
        <v>0</v>
      </c>
      <c r="U289" s="22"/>
      <c r="W289" t="str">
        <f t="shared" si="75"/>
        <v/>
      </c>
    </row>
    <row r="290" spans="1:23">
      <c r="A290" s="108" t="str">
        <f>IF(元DATA!A281,元DATA!A281,"")</f>
        <v/>
      </c>
      <c r="B290">
        <f>元DATA!B281</f>
        <v>0</v>
      </c>
      <c r="C290">
        <f>元DATA!C281</f>
        <v>0</v>
      </c>
      <c r="D290">
        <f>元DATA!D281</f>
        <v>0</v>
      </c>
      <c r="E290">
        <f>元DATA!E281</f>
        <v>0</v>
      </c>
      <c r="F290" s="85">
        <f>元DATA!F281</f>
        <v>0</v>
      </c>
      <c r="G290" s="85">
        <f>元DATA!G281</f>
        <v>0</v>
      </c>
      <c r="H290" s="85">
        <f>元DATA!H281</f>
        <v>0</v>
      </c>
      <c r="I290" s="85">
        <f t="shared" si="65"/>
        <v>0</v>
      </c>
      <c r="J290" s="85">
        <f t="shared" si="66"/>
        <v>0</v>
      </c>
      <c r="K290" s="85">
        <f t="shared" si="67"/>
        <v>0</v>
      </c>
      <c r="L290" s="85">
        <f t="shared" si="68"/>
        <v>2964</v>
      </c>
      <c r="M290" s="85">
        <f t="shared" si="69"/>
        <v>3643</v>
      </c>
      <c r="N290" s="85">
        <f t="shared" si="70"/>
        <v>0</v>
      </c>
      <c r="O290" s="85">
        <f t="shared" si="71"/>
        <v>3528.5714285714289</v>
      </c>
      <c r="P290" s="85">
        <f t="shared" si="72"/>
        <v>39</v>
      </c>
      <c r="Q290" s="85">
        <f t="shared" si="73"/>
        <v>1357</v>
      </c>
      <c r="R290" s="100">
        <f t="shared" si="74"/>
        <v>0.8136151523469668</v>
      </c>
      <c r="S290" s="150">
        <f>元DATA!L281</f>
        <v>0</v>
      </c>
      <c r="U290" s="22"/>
      <c r="W290" t="str">
        <f t="shared" si="75"/>
        <v/>
      </c>
    </row>
    <row r="291" spans="1:23">
      <c r="A291" s="108" t="str">
        <f>IF(元DATA!A282,元DATA!A282,"")</f>
        <v/>
      </c>
      <c r="B291">
        <f>元DATA!B282</f>
        <v>0</v>
      </c>
      <c r="C291">
        <f>元DATA!C282</f>
        <v>0</v>
      </c>
      <c r="D291">
        <f>元DATA!D282</f>
        <v>0</v>
      </c>
      <c r="E291">
        <f>元DATA!E282</f>
        <v>0</v>
      </c>
      <c r="F291" s="85">
        <f>元DATA!F282</f>
        <v>0</v>
      </c>
      <c r="G291" s="85">
        <f>元DATA!G282</f>
        <v>0</v>
      </c>
      <c r="H291" s="85">
        <f>元DATA!H282</f>
        <v>0</v>
      </c>
      <c r="I291" s="85">
        <f t="shared" si="65"/>
        <v>0</v>
      </c>
      <c r="J291" s="85">
        <f t="shared" si="66"/>
        <v>0</v>
      </c>
      <c r="K291" s="85">
        <f t="shared" si="67"/>
        <v>0</v>
      </c>
      <c r="L291" s="85">
        <f t="shared" si="68"/>
        <v>2964</v>
      </c>
      <c r="M291" s="85">
        <f t="shared" si="69"/>
        <v>3643</v>
      </c>
      <c r="N291" s="85">
        <f t="shared" si="70"/>
        <v>0</v>
      </c>
      <c r="O291" s="85">
        <f t="shared" si="71"/>
        <v>3528.5714285714289</v>
      </c>
      <c r="P291" s="85">
        <f t="shared" si="72"/>
        <v>39</v>
      </c>
      <c r="Q291" s="85">
        <f t="shared" si="73"/>
        <v>1357</v>
      </c>
      <c r="R291" s="100">
        <f t="shared" si="74"/>
        <v>0.8136151523469668</v>
      </c>
      <c r="S291" s="150">
        <f>元DATA!L282</f>
        <v>0</v>
      </c>
      <c r="U291" s="22"/>
      <c r="W291" t="str">
        <f t="shared" si="75"/>
        <v/>
      </c>
    </row>
    <row r="292" spans="1:23">
      <c r="A292" s="108" t="str">
        <f>IF(元DATA!A283,元DATA!A283,"")</f>
        <v/>
      </c>
      <c r="B292">
        <f>元DATA!B283</f>
        <v>0</v>
      </c>
      <c r="C292">
        <f>元DATA!C283</f>
        <v>0</v>
      </c>
      <c r="D292">
        <f>元DATA!D283</f>
        <v>0</v>
      </c>
      <c r="E292">
        <f>元DATA!E283</f>
        <v>0</v>
      </c>
      <c r="F292" s="85">
        <f>元DATA!F283</f>
        <v>0</v>
      </c>
      <c r="G292" s="85">
        <f>元DATA!G283</f>
        <v>0</v>
      </c>
      <c r="H292" s="85">
        <f>元DATA!H283</f>
        <v>0</v>
      </c>
      <c r="I292" s="85">
        <f t="shared" si="65"/>
        <v>0</v>
      </c>
      <c r="J292" s="85">
        <f t="shared" si="66"/>
        <v>0</v>
      </c>
      <c r="K292" s="85">
        <f t="shared" si="67"/>
        <v>0</v>
      </c>
      <c r="L292" s="85">
        <f t="shared" si="68"/>
        <v>2964</v>
      </c>
      <c r="M292" s="85">
        <f t="shared" si="69"/>
        <v>3643</v>
      </c>
      <c r="N292" s="85">
        <f t="shared" si="70"/>
        <v>0</v>
      </c>
      <c r="O292" s="85">
        <f t="shared" si="71"/>
        <v>3528.5714285714289</v>
      </c>
      <c r="P292" s="85">
        <f t="shared" si="72"/>
        <v>39</v>
      </c>
      <c r="Q292" s="85">
        <f t="shared" si="73"/>
        <v>1357</v>
      </c>
      <c r="R292" s="100">
        <f t="shared" si="74"/>
        <v>0.8136151523469668</v>
      </c>
      <c r="S292" s="150">
        <f>元DATA!L283</f>
        <v>0</v>
      </c>
      <c r="U292" s="22"/>
      <c r="W292" t="str">
        <f t="shared" si="75"/>
        <v/>
      </c>
    </row>
    <row r="293" spans="1:23">
      <c r="A293" s="108" t="str">
        <f>IF(元DATA!A284,元DATA!A284,"")</f>
        <v/>
      </c>
      <c r="B293">
        <f>元DATA!B284</f>
        <v>0</v>
      </c>
      <c r="C293">
        <f>元DATA!C284</f>
        <v>0</v>
      </c>
      <c r="D293">
        <f>元DATA!D284</f>
        <v>0</v>
      </c>
      <c r="E293">
        <f>元DATA!E284</f>
        <v>0</v>
      </c>
      <c r="F293" s="85">
        <f>元DATA!F284</f>
        <v>0</v>
      </c>
      <c r="G293" s="85">
        <f>元DATA!G284</f>
        <v>0</v>
      </c>
      <c r="H293" s="85">
        <f>元DATA!H284</f>
        <v>0</v>
      </c>
      <c r="I293" s="85">
        <f t="shared" si="65"/>
        <v>0</v>
      </c>
      <c r="J293" s="85">
        <f t="shared" si="66"/>
        <v>0</v>
      </c>
      <c r="K293" s="85">
        <f t="shared" si="67"/>
        <v>0</v>
      </c>
      <c r="L293" s="85">
        <f t="shared" si="68"/>
        <v>2964</v>
      </c>
      <c r="M293" s="85">
        <f t="shared" si="69"/>
        <v>3643</v>
      </c>
      <c r="N293" s="85">
        <f t="shared" si="70"/>
        <v>0</v>
      </c>
      <c r="O293" s="85">
        <f t="shared" si="71"/>
        <v>3528.5714285714289</v>
      </c>
      <c r="P293" s="85">
        <f t="shared" si="72"/>
        <v>39</v>
      </c>
      <c r="Q293" s="85">
        <f t="shared" si="73"/>
        <v>1357</v>
      </c>
      <c r="R293" s="100">
        <f t="shared" si="74"/>
        <v>0.8136151523469668</v>
      </c>
      <c r="S293" s="150">
        <f>元DATA!L284</f>
        <v>0</v>
      </c>
      <c r="U293" s="22"/>
      <c r="W293" t="str">
        <f t="shared" si="75"/>
        <v/>
      </c>
    </row>
    <row r="294" spans="1:23">
      <c r="A294" s="108" t="str">
        <f>IF(元DATA!A285,元DATA!A285,"")</f>
        <v/>
      </c>
      <c r="B294">
        <f>元DATA!B285</f>
        <v>0</v>
      </c>
      <c r="C294">
        <f>元DATA!C285</f>
        <v>0</v>
      </c>
      <c r="D294">
        <f>元DATA!D285</f>
        <v>0</v>
      </c>
      <c r="E294">
        <f>元DATA!E285</f>
        <v>0</v>
      </c>
      <c r="F294" s="85">
        <f>元DATA!F285</f>
        <v>0</v>
      </c>
      <c r="G294" s="85">
        <f>元DATA!G285</f>
        <v>0</v>
      </c>
      <c r="H294" s="85">
        <f>元DATA!H285</f>
        <v>0</v>
      </c>
      <c r="I294" s="85">
        <f t="shared" si="65"/>
        <v>0</v>
      </c>
      <c r="J294" s="85">
        <f t="shared" si="66"/>
        <v>0</v>
      </c>
      <c r="K294" s="85">
        <f t="shared" si="67"/>
        <v>0</v>
      </c>
      <c r="L294" s="85">
        <f t="shared" si="68"/>
        <v>2964</v>
      </c>
      <c r="M294" s="85">
        <f t="shared" si="69"/>
        <v>3643</v>
      </c>
      <c r="N294" s="85">
        <f t="shared" si="70"/>
        <v>0</v>
      </c>
      <c r="O294" s="85">
        <f t="shared" si="71"/>
        <v>3528.5714285714289</v>
      </c>
      <c r="P294" s="85">
        <f t="shared" si="72"/>
        <v>39</v>
      </c>
      <c r="Q294" s="85">
        <f t="shared" si="73"/>
        <v>1357</v>
      </c>
      <c r="R294" s="100">
        <f t="shared" si="74"/>
        <v>0.8136151523469668</v>
      </c>
      <c r="S294" s="150">
        <f>元DATA!L285</f>
        <v>0</v>
      </c>
      <c r="U294" s="22"/>
      <c r="W294" t="str">
        <f t="shared" si="75"/>
        <v/>
      </c>
    </row>
    <row r="295" spans="1:23">
      <c r="A295" s="108" t="str">
        <f>IF(元DATA!A286,元DATA!A286,"")</f>
        <v/>
      </c>
      <c r="B295">
        <f>元DATA!B286</f>
        <v>0</v>
      </c>
      <c r="C295">
        <f>元DATA!C286</f>
        <v>0</v>
      </c>
      <c r="D295">
        <f>元DATA!D286</f>
        <v>0</v>
      </c>
      <c r="E295">
        <f>元DATA!E286</f>
        <v>0</v>
      </c>
      <c r="F295" s="85">
        <f>元DATA!F286</f>
        <v>0</v>
      </c>
      <c r="G295" s="85">
        <f>元DATA!G286</f>
        <v>0</v>
      </c>
      <c r="H295" s="85">
        <f>元DATA!H286</f>
        <v>0</v>
      </c>
      <c r="I295" s="85">
        <f t="shared" si="65"/>
        <v>0</v>
      </c>
      <c r="J295" s="85">
        <f t="shared" si="66"/>
        <v>0</v>
      </c>
      <c r="K295" s="85">
        <f t="shared" si="67"/>
        <v>0</v>
      </c>
      <c r="L295" s="85">
        <f t="shared" si="68"/>
        <v>2964</v>
      </c>
      <c r="M295" s="85">
        <f t="shared" si="69"/>
        <v>3643</v>
      </c>
      <c r="N295" s="85">
        <f t="shared" si="70"/>
        <v>0</v>
      </c>
      <c r="O295" s="85">
        <f t="shared" si="71"/>
        <v>3528.5714285714289</v>
      </c>
      <c r="P295" s="85">
        <f t="shared" si="72"/>
        <v>39</v>
      </c>
      <c r="Q295" s="85">
        <f t="shared" si="73"/>
        <v>1357</v>
      </c>
      <c r="R295" s="100">
        <f t="shared" si="74"/>
        <v>0.8136151523469668</v>
      </c>
      <c r="S295" s="150">
        <f>元DATA!L286</f>
        <v>0</v>
      </c>
      <c r="U295" s="22"/>
      <c r="W295" t="str">
        <f t="shared" si="75"/>
        <v/>
      </c>
    </row>
    <row r="296" spans="1:23">
      <c r="A296" s="108" t="str">
        <f>IF(元DATA!A287,元DATA!A287,"")</f>
        <v/>
      </c>
      <c r="B296">
        <f>元DATA!B287</f>
        <v>0</v>
      </c>
      <c r="C296">
        <f>元DATA!C287</f>
        <v>0</v>
      </c>
      <c r="D296">
        <f>元DATA!D287</f>
        <v>0</v>
      </c>
      <c r="E296">
        <f>元DATA!E287</f>
        <v>0</v>
      </c>
      <c r="F296" s="85">
        <f>元DATA!F287</f>
        <v>0</v>
      </c>
      <c r="G296" s="85">
        <f>元DATA!G287</f>
        <v>0</v>
      </c>
      <c r="H296" s="85">
        <f>元DATA!H287</f>
        <v>0</v>
      </c>
      <c r="I296" s="85">
        <f t="shared" si="65"/>
        <v>0</v>
      </c>
      <c r="J296" s="85">
        <f t="shared" si="66"/>
        <v>0</v>
      </c>
      <c r="K296" s="85">
        <f t="shared" si="67"/>
        <v>0</v>
      </c>
      <c r="L296" s="85">
        <f t="shared" si="68"/>
        <v>2964</v>
      </c>
      <c r="M296" s="85">
        <f t="shared" si="69"/>
        <v>3643</v>
      </c>
      <c r="N296" s="85">
        <f t="shared" si="70"/>
        <v>0</v>
      </c>
      <c r="O296" s="85">
        <f t="shared" si="71"/>
        <v>3528.5714285714289</v>
      </c>
      <c r="P296" s="85">
        <f t="shared" si="72"/>
        <v>39</v>
      </c>
      <c r="Q296" s="85">
        <f t="shared" si="73"/>
        <v>1357</v>
      </c>
      <c r="R296" s="100">
        <f t="shared" si="74"/>
        <v>0.8136151523469668</v>
      </c>
      <c r="S296" s="150">
        <f>元DATA!L287</f>
        <v>0</v>
      </c>
      <c r="U296" s="22"/>
      <c r="W296" t="str">
        <f t="shared" si="75"/>
        <v/>
      </c>
    </row>
    <row r="297" spans="1:23">
      <c r="A297" s="108" t="str">
        <f>IF(元DATA!A288,元DATA!A288,"")</f>
        <v/>
      </c>
      <c r="B297">
        <f>元DATA!B288</f>
        <v>0</v>
      </c>
      <c r="C297">
        <f>元DATA!C288</f>
        <v>0</v>
      </c>
      <c r="D297">
        <f>元DATA!D288</f>
        <v>0</v>
      </c>
      <c r="E297">
        <f>元DATA!E288</f>
        <v>0</v>
      </c>
      <c r="F297" s="85">
        <f>元DATA!F288</f>
        <v>0</v>
      </c>
      <c r="G297" s="85">
        <f>元DATA!G288</f>
        <v>0</v>
      </c>
      <c r="H297" s="85">
        <f>元DATA!H288</f>
        <v>0</v>
      </c>
      <c r="I297" s="85">
        <f t="shared" si="65"/>
        <v>0</v>
      </c>
      <c r="J297" s="85">
        <f t="shared" si="66"/>
        <v>0</v>
      </c>
      <c r="K297" s="85">
        <f t="shared" si="67"/>
        <v>0</v>
      </c>
      <c r="L297" s="85">
        <f t="shared" si="68"/>
        <v>2964</v>
      </c>
      <c r="M297" s="85">
        <f t="shared" si="69"/>
        <v>3643</v>
      </c>
      <c r="N297" s="85">
        <f t="shared" si="70"/>
        <v>0</v>
      </c>
      <c r="O297" s="85">
        <f t="shared" si="71"/>
        <v>3528.5714285714289</v>
      </c>
      <c r="P297" s="85">
        <f t="shared" si="72"/>
        <v>39</v>
      </c>
      <c r="Q297" s="85">
        <f t="shared" si="73"/>
        <v>1357</v>
      </c>
      <c r="R297" s="100">
        <f t="shared" si="74"/>
        <v>0.8136151523469668</v>
      </c>
      <c r="S297" s="150">
        <f>元DATA!L288</f>
        <v>0</v>
      </c>
      <c r="U297" s="22"/>
      <c r="W297" t="str">
        <f t="shared" si="75"/>
        <v/>
      </c>
    </row>
    <row r="298" spans="1:23">
      <c r="A298" s="108" t="str">
        <f>IF(元DATA!A289,元DATA!A289,"")</f>
        <v/>
      </c>
      <c r="B298">
        <f>元DATA!B289</f>
        <v>0</v>
      </c>
      <c r="C298">
        <f>元DATA!C289</f>
        <v>0</v>
      </c>
      <c r="D298">
        <f>元DATA!D289</f>
        <v>0</v>
      </c>
      <c r="E298">
        <f>元DATA!E289</f>
        <v>0</v>
      </c>
      <c r="F298" s="85">
        <f>元DATA!F289</f>
        <v>0</v>
      </c>
      <c r="G298" s="85">
        <f>元DATA!G289</f>
        <v>0</v>
      </c>
      <c r="H298" s="85">
        <f>元DATA!H289</f>
        <v>0</v>
      </c>
      <c r="I298" s="85">
        <f t="shared" si="65"/>
        <v>0</v>
      </c>
      <c r="J298" s="85">
        <f t="shared" si="66"/>
        <v>0</v>
      </c>
      <c r="K298" s="85">
        <f t="shared" si="67"/>
        <v>0</v>
      </c>
      <c r="L298" s="85">
        <f t="shared" si="68"/>
        <v>2964</v>
      </c>
      <c r="M298" s="85">
        <f t="shared" si="69"/>
        <v>3643</v>
      </c>
      <c r="N298" s="85">
        <f t="shared" si="70"/>
        <v>0</v>
      </c>
      <c r="O298" s="85">
        <f t="shared" si="71"/>
        <v>3528.5714285714289</v>
      </c>
      <c r="P298" s="85">
        <f t="shared" si="72"/>
        <v>39</v>
      </c>
      <c r="Q298" s="85">
        <f t="shared" si="73"/>
        <v>1357</v>
      </c>
      <c r="R298" s="100">
        <f t="shared" si="74"/>
        <v>0.8136151523469668</v>
      </c>
      <c r="S298" s="150">
        <f>元DATA!L289</f>
        <v>0</v>
      </c>
      <c r="U298" s="22"/>
      <c r="W298" t="str">
        <f t="shared" si="75"/>
        <v/>
      </c>
    </row>
    <row r="299" spans="1:23">
      <c r="A299" s="108" t="str">
        <f>IF(元DATA!A290,元DATA!A290,"")</f>
        <v/>
      </c>
      <c r="B299">
        <f>元DATA!B290</f>
        <v>0</v>
      </c>
      <c r="C299">
        <f>元DATA!C290</f>
        <v>0</v>
      </c>
      <c r="D299">
        <f>元DATA!D290</f>
        <v>0</v>
      </c>
      <c r="E299">
        <f>元DATA!E290</f>
        <v>0</v>
      </c>
      <c r="F299" s="85">
        <f>元DATA!F290</f>
        <v>0</v>
      </c>
      <c r="G299" s="85">
        <f>元DATA!G290</f>
        <v>0</v>
      </c>
      <c r="H299" s="85">
        <f>元DATA!H290</f>
        <v>0</v>
      </c>
      <c r="I299" s="85">
        <f t="shared" si="65"/>
        <v>0</v>
      </c>
      <c r="J299" s="85">
        <f t="shared" si="66"/>
        <v>0</v>
      </c>
      <c r="K299" s="85">
        <f t="shared" si="67"/>
        <v>0</v>
      </c>
      <c r="L299" s="85">
        <f t="shared" si="68"/>
        <v>2964</v>
      </c>
      <c r="M299" s="85">
        <f t="shared" si="69"/>
        <v>3643</v>
      </c>
      <c r="N299" s="85">
        <f t="shared" si="70"/>
        <v>0</v>
      </c>
      <c r="O299" s="85">
        <f t="shared" si="71"/>
        <v>3528.5714285714289</v>
      </c>
      <c r="P299" s="85">
        <f t="shared" si="72"/>
        <v>39</v>
      </c>
      <c r="Q299" s="85">
        <f t="shared" si="73"/>
        <v>1357</v>
      </c>
      <c r="R299" s="100">
        <f t="shared" si="74"/>
        <v>0.8136151523469668</v>
      </c>
      <c r="S299" s="150">
        <f>元DATA!L290</f>
        <v>0</v>
      </c>
      <c r="U299" s="22"/>
      <c r="W299" t="str">
        <f t="shared" si="75"/>
        <v/>
      </c>
    </row>
    <row r="300" spans="1:23">
      <c r="A300" s="108" t="str">
        <f>IF(元DATA!A291,元DATA!A291,"")</f>
        <v/>
      </c>
      <c r="B300">
        <f>元DATA!B291</f>
        <v>0</v>
      </c>
      <c r="C300">
        <f>元DATA!C291</f>
        <v>0</v>
      </c>
      <c r="D300">
        <f>元DATA!D291</f>
        <v>0</v>
      </c>
      <c r="E300">
        <f>元DATA!E291</f>
        <v>0</v>
      </c>
      <c r="F300" s="85">
        <f>元DATA!F291</f>
        <v>0</v>
      </c>
      <c r="G300" s="85">
        <f>元DATA!G291</f>
        <v>0</v>
      </c>
      <c r="H300" s="85">
        <f>元DATA!H291</f>
        <v>0</v>
      </c>
      <c r="I300" s="85">
        <f t="shared" si="65"/>
        <v>0</v>
      </c>
      <c r="J300" s="85">
        <f t="shared" si="66"/>
        <v>0</v>
      </c>
      <c r="K300" s="85">
        <f t="shared" si="67"/>
        <v>0</v>
      </c>
      <c r="L300" s="85">
        <f t="shared" si="68"/>
        <v>2964</v>
      </c>
      <c r="M300" s="85">
        <f t="shared" si="69"/>
        <v>3643</v>
      </c>
      <c r="N300" s="85">
        <f t="shared" si="70"/>
        <v>0</v>
      </c>
      <c r="O300" s="85">
        <f t="shared" si="71"/>
        <v>3528.5714285714289</v>
      </c>
      <c r="P300" s="85">
        <f t="shared" si="72"/>
        <v>39</v>
      </c>
      <c r="Q300" s="85">
        <f t="shared" si="73"/>
        <v>1357</v>
      </c>
      <c r="R300" s="100">
        <f t="shared" si="74"/>
        <v>0.8136151523469668</v>
      </c>
      <c r="S300" s="150">
        <f>元DATA!L291</f>
        <v>0</v>
      </c>
      <c r="U300" s="22">
        <v>25</v>
      </c>
      <c r="W300" t="str">
        <f t="shared" si="75"/>
        <v/>
      </c>
    </row>
    <row r="301" spans="1:23">
      <c r="U301" s="22"/>
    </row>
  </sheetData>
  <phoneticPr fontId="3"/>
  <pageMargins left="0.41" right="0.35" top="0.52" bottom="0.34" header="0.51200000000000001" footer="0.26"/>
  <pageSetup paperSize="9" scale="6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9"/>
  <sheetViews>
    <sheetView tabSelected="1" workbookViewId="0">
      <selection activeCell="E2" sqref="E2"/>
    </sheetView>
  </sheetViews>
  <sheetFormatPr defaultRowHeight="13.5"/>
  <cols>
    <col min="1" max="1" width="10.5" customWidth="1"/>
  </cols>
  <sheetData>
    <row r="1" spans="1:12">
      <c r="A1" s="152">
        <v>999</v>
      </c>
      <c r="B1" s="152" t="s">
        <v>92</v>
      </c>
      <c r="C1" s="152">
        <v>3200</v>
      </c>
      <c r="D1" s="152" t="s">
        <v>93</v>
      </c>
      <c r="E1" s="152">
        <v>384</v>
      </c>
      <c r="F1" s="152"/>
      <c r="G1" s="152"/>
      <c r="H1" s="152"/>
      <c r="I1" s="152"/>
      <c r="J1" s="152"/>
      <c r="K1" s="152"/>
      <c r="L1" s="152">
        <v>1343</v>
      </c>
    </row>
    <row r="2" spans="1:12">
      <c r="A2" s="152" t="s">
        <v>39</v>
      </c>
      <c r="B2" s="152" t="s">
        <v>18</v>
      </c>
      <c r="C2" s="152" t="s">
        <v>19</v>
      </c>
      <c r="D2" s="152" t="s">
        <v>20</v>
      </c>
      <c r="E2" s="152" t="s">
        <v>40</v>
      </c>
      <c r="F2" s="152" t="s">
        <v>41</v>
      </c>
      <c r="G2" s="152" t="s">
        <v>42</v>
      </c>
      <c r="H2" s="152" t="s">
        <v>38</v>
      </c>
      <c r="I2" s="152" t="s">
        <v>2</v>
      </c>
      <c r="J2" s="152" t="s">
        <v>3</v>
      </c>
      <c r="K2" s="152" t="s">
        <v>43</v>
      </c>
      <c r="L2" s="152" t="s">
        <v>90</v>
      </c>
    </row>
    <row r="3" spans="1:12">
      <c r="A3" s="153">
        <v>41760</v>
      </c>
      <c r="B3" s="152">
        <v>12</v>
      </c>
      <c r="C3" s="152">
        <v>1310</v>
      </c>
      <c r="D3" s="152">
        <v>0</v>
      </c>
      <c r="E3" s="152">
        <v>1310</v>
      </c>
      <c r="F3" s="152"/>
      <c r="G3" s="152"/>
      <c r="H3" s="152"/>
      <c r="I3" s="152">
        <v>12</v>
      </c>
      <c r="J3" s="152"/>
      <c r="K3" s="152"/>
      <c r="L3" s="152"/>
    </row>
    <row r="4" spans="1:12">
      <c r="A4" s="153">
        <v>41791</v>
      </c>
      <c r="B4" s="152">
        <v>200</v>
      </c>
      <c r="C4" s="152">
        <v>172</v>
      </c>
      <c r="D4" s="152">
        <v>37</v>
      </c>
      <c r="E4" s="152">
        <v>135</v>
      </c>
      <c r="F4" s="152"/>
      <c r="G4" s="152"/>
      <c r="H4" s="152"/>
      <c r="I4" s="152">
        <v>212</v>
      </c>
      <c r="J4" s="152"/>
      <c r="K4" s="152"/>
      <c r="L4" s="152">
        <v>3000</v>
      </c>
    </row>
    <row r="5" spans="1:12">
      <c r="A5" s="153">
        <v>41821</v>
      </c>
      <c r="B5" s="152">
        <v>190</v>
      </c>
      <c r="C5" s="152">
        <v>259</v>
      </c>
      <c r="D5" s="152">
        <v>98</v>
      </c>
      <c r="E5" s="152">
        <v>161</v>
      </c>
      <c r="F5" s="152"/>
      <c r="G5" s="152"/>
      <c r="H5" s="152"/>
      <c r="I5" s="152">
        <v>402</v>
      </c>
      <c r="J5" s="152"/>
      <c r="K5" s="152"/>
      <c r="L5" s="152"/>
    </row>
    <row r="6" spans="1:12">
      <c r="A6" s="153">
        <v>41852</v>
      </c>
      <c r="B6" s="152">
        <v>163</v>
      </c>
      <c r="C6" s="152">
        <v>162</v>
      </c>
      <c r="D6" s="152">
        <v>80</v>
      </c>
      <c r="E6" s="152">
        <v>82</v>
      </c>
      <c r="F6" s="152"/>
      <c r="G6" s="152"/>
      <c r="H6" s="152"/>
      <c r="I6" s="152">
        <v>565</v>
      </c>
      <c r="J6" s="152"/>
      <c r="K6" s="152"/>
      <c r="L6" s="152"/>
    </row>
    <row r="7" spans="1:12">
      <c r="A7" s="153">
        <v>41883</v>
      </c>
      <c r="B7" s="152">
        <v>110</v>
      </c>
      <c r="C7" s="152">
        <v>101</v>
      </c>
      <c r="D7" s="152">
        <v>71</v>
      </c>
      <c r="E7" s="152">
        <v>30</v>
      </c>
      <c r="F7" s="152"/>
      <c r="G7" s="152"/>
      <c r="H7" s="152"/>
      <c r="I7" s="152">
        <v>675</v>
      </c>
      <c r="J7" s="152"/>
      <c r="K7" s="152"/>
      <c r="L7" s="152"/>
    </row>
    <row r="8" spans="1:12">
      <c r="A8" s="153">
        <v>41913</v>
      </c>
      <c r="B8" s="152">
        <v>121</v>
      </c>
      <c r="C8" s="152">
        <v>171</v>
      </c>
      <c r="D8" s="152">
        <v>54</v>
      </c>
      <c r="E8" s="152">
        <v>117</v>
      </c>
      <c r="F8" s="152"/>
      <c r="G8" s="152"/>
      <c r="H8" s="152"/>
      <c r="I8" s="152">
        <v>796</v>
      </c>
      <c r="J8" s="152"/>
      <c r="K8" s="152"/>
      <c r="L8" s="152"/>
    </row>
    <row r="9" spans="1:12">
      <c r="A9" s="153">
        <v>41944</v>
      </c>
      <c r="B9" s="152">
        <v>79</v>
      </c>
      <c r="C9" s="152">
        <v>92</v>
      </c>
      <c r="D9" s="152">
        <v>26</v>
      </c>
      <c r="E9" s="152">
        <v>66</v>
      </c>
      <c r="F9" s="152"/>
      <c r="G9" s="152"/>
      <c r="H9" s="152"/>
      <c r="I9" s="152">
        <v>875</v>
      </c>
      <c r="J9" s="152"/>
      <c r="K9" s="152"/>
      <c r="L9" s="152"/>
    </row>
    <row r="10" spans="1:12">
      <c r="A10" s="153">
        <v>41974</v>
      </c>
      <c r="B10" s="152">
        <v>97</v>
      </c>
      <c r="C10" s="152">
        <v>61</v>
      </c>
      <c r="D10" s="152">
        <v>43</v>
      </c>
      <c r="E10" s="152">
        <v>18</v>
      </c>
      <c r="F10" s="152"/>
      <c r="G10" s="152"/>
      <c r="H10" s="152"/>
      <c r="I10" s="152">
        <v>972</v>
      </c>
      <c r="J10" s="152"/>
      <c r="K10" s="152"/>
      <c r="L10" s="152"/>
    </row>
    <row r="11" spans="1:12">
      <c r="A11" s="153">
        <v>42005</v>
      </c>
      <c r="B11" s="152">
        <v>81</v>
      </c>
      <c r="C11" s="152">
        <v>106</v>
      </c>
      <c r="D11" s="152">
        <v>39</v>
      </c>
      <c r="E11" s="152">
        <v>67</v>
      </c>
      <c r="F11" s="152"/>
      <c r="G11" s="152"/>
      <c r="H11" s="152"/>
      <c r="I11" s="152">
        <v>1053</v>
      </c>
      <c r="J11" s="152"/>
      <c r="K11" s="152"/>
      <c r="L11" s="152"/>
    </row>
    <row r="12" spans="1:12">
      <c r="A12" s="153">
        <v>42036</v>
      </c>
      <c r="B12" s="152">
        <v>96</v>
      </c>
      <c r="C12" s="152">
        <v>163</v>
      </c>
      <c r="D12" s="152">
        <v>8</v>
      </c>
      <c r="E12" s="152">
        <v>155</v>
      </c>
      <c r="F12" s="152"/>
      <c r="G12" s="152"/>
      <c r="H12" s="152"/>
      <c r="I12" s="152">
        <v>1149</v>
      </c>
      <c r="J12" s="152"/>
      <c r="K12" s="152"/>
      <c r="L12" s="152"/>
    </row>
    <row r="13" spans="1:12">
      <c r="A13" s="153">
        <v>42064</v>
      </c>
      <c r="B13" s="152">
        <v>94</v>
      </c>
      <c r="C13" s="152">
        <v>92</v>
      </c>
      <c r="D13" s="152">
        <v>88</v>
      </c>
      <c r="E13" s="152">
        <v>4</v>
      </c>
      <c r="F13" s="152"/>
      <c r="G13" s="152"/>
      <c r="H13" s="152"/>
      <c r="I13" s="152">
        <v>1243</v>
      </c>
      <c r="J13" s="152"/>
      <c r="K13" s="152"/>
      <c r="L13" s="152"/>
    </row>
    <row r="14" spans="1:12">
      <c r="A14" s="153">
        <v>42095</v>
      </c>
      <c r="B14" s="152">
        <v>118</v>
      </c>
      <c r="C14" s="152">
        <v>147</v>
      </c>
      <c r="D14" s="152">
        <v>27</v>
      </c>
      <c r="E14" s="152">
        <v>120</v>
      </c>
      <c r="F14" s="152"/>
      <c r="G14" s="152"/>
      <c r="H14" s="152"/>
      <c r="I14" s="152">
        <v>1361</v>
      </c>
      <c r="J14" s="152"/>
      <c r="K14" s="152"/>
      <c r="L14" s="152"/>
    </row>
    <row r="15" spans="1:12">
      <c r="A15" s="153">
        <v>42125</v>
      </c>
      <c r="B15" s="152">
        <v>99</v>
      </c>
      <c r="C15" s="152">
        <v>111</v>
      </c>
      <c r="D15" s="152">
        <v>22</v>
      </c>
      <c r="E15" s="152">
        <v>89</v>
      </c>
      <c r="F15" s="152"/>
      <c r="G15" s="152"/>
      <c r="H15" s="152"/>
      <c r="I15" s="152">
        <v>1460</v>
      </c>
      <c r="J15" s="152"/>
      <c r="K15" s="152"/>
      <c r="L15" s="152"/>
    </row>
    <row r="16" spans="1:12">
      <c r="A16" s="153">
        <v>42156</v>
      </c>
      <c r="B16" s="152">
        <v>79</v>
      </c>
      <c r="C16" s="152">
        <v>88</v>
      </c>
      <c r="D16" s="152">
        <v>27</v>
      </c>
      <c r="E16" s="152">
        <v>61</v>
      </c>
      <c r="F16" s="152"/>
      <c r="G16" s="152"/>
      <c r="H16" s="152"/>
      <c r="I16" s="152">
        <v>1539</v>
      </c>
      <c r="J16" s="152"/>
      <c r="K16" s="152"/>
      <c r="L16" s="152"/>
    </row>
    <row r="17" spans="1:12">
      <c r="A17" s="153">
        <v>42186</v>
      </c>
      <c r="B17" s="152">
        <v>95</v>
      </c>
      <c r="C17" s="152">
        <v>104</v>
      </c>
      <c r="D17" s="152">
        <v>13</v>
      </c>
      <c r="E17" s="152">
        <v>91</v>
      </c>
      <c r="F17" s="152"/>
      <c r="G17" s="152"/>
      <c r="H17" s="152"/>
      <c r="I17" s="152">
        <v>1634</v>
      </c>
      <c r="J17" s="152"/>
      <c r="K17" s="152"/>
      <c r="L17" s="152"/>
    </row>
    <row r="18" spans="1:12">
      <c r="A18" s="153">
        <v>42217</v>
      </c>
      <c r="B18" s="152">
        <v>98</v>
      </c>
      <c r="C18" s="152">
        <v>111</v>
      </c>
      <c r="D18" s="152">
        <v>29</v>
      </c>
      <c r="E18" s="152">
        <v>82</v>
      </c>
      <c r="F18" s="152"/>
      <c r="G18" s="152"/>
      <c r="H18" s="152"/>
      <c r="I18" s="152">
        <v>1732</v>
      </c>
      <c r="J18" s="152"/>
      <c r="K18" s="152"/>
      <c r="L18" s="152"/>
    </row>
    <row r="19" spans="1:12">
      <c r="A19" s="153">
        <v>42248</v>
      </c>
      <c r="B19" s="152">
        <v>85</v>
      </c>
      <c r="C19" s="152">
        <v>111</v>
      </c>
      <c r="D19" s="152">
        <v>18</v>
      </c>
      <c r="E19" s="152">
        <v>93</v>
      </c>
      <c r="F19" s="152"/>
      <c r="G19" s="152"/>
      <c r="H19" s="152"/>
      <c r="I19" s="152">
        <v>1817</v>
      </c>
      <c r="J19" s="152"/>
      <c r="K19" s="152"/>
      <c r="L19" s="152"/>
    </row>
    <row r="20" spans="1:12">
      <c r="A20" s="153">
        <v>42278</v>
      </c>
      <c r="B20" s="152">
        <v>69</v>
      </c>
      <c r="C20" s="152">
        <v>114</v>
      </c>
      <c r="D20" s="152">
        <v>24</v>
      </c>
      <c r="E20" s="152">
        <v>90</v>
      </c>
      <c r="F20" s="152"/>
      <c r="G20" s="152"/>
      <c r="H20" s="152"/>
      <c r="I20" s="152">
        <v>1886</v>
      </c>
      <c r="J20" s="152"/>
      <c r="K20" s="152"/>
      <c r="L20" s="152"/>
    </row>
    <row r="21" spans="1:12">
      <c r="A21" s="153">
        <v>42309</v>
      </c>
      <c r="B21" s="152">
        <v>60</v>
      </c>
      <c r="C21" s="152">
        <v>64</v>
      </c>
      <c r="D21" s="152">
        <v>17</v>
      </c>
      <c r="E21" s="152">
        <v>47</v>
      </c>
      <c r="F21" s="152"/>
      <c r="G21" s="152"/>
      <c r="H21" s="152"/>
      <c r="I21" s="152">
        <v>1946</v>
      </c>
      <c r="J21" s="152"/>
      <c r="K21" s="152"/>
      <c r="L21" s="152">
        <v>2000</v>
      </c>
    </row>
    <row r="22" spans="1:12">
      <c r="A22" s="153">
        <v>42339</v>
      </c>
      <c r="B22" s="152">
        <v>62</v>
      </c>
      <c r="C22" s="152">
        <v>66</v>
      </c>
      <c r="D22" s="152">
        <v>29</v>
      </c>
      <c r="E22" s="152">
        <v>37</v>
      </c>
      <c r="F22" s="152"/>
      <c r="G22" s="152"/>
      <c r="H22" s="152"/>
      <c r="I22" s="152">
        <v>2008</v>
      </c>
      <c r="J22" s="152"/>
      <c r="K22" s="152"/>
      <c r="L22" s="152"/>
    </row>
    <row r="23" spans="1:12">
      <c r="A23" s="153">
        <v>42370</v>
      </c>
      <c r="B23" s="152">
        <v>71</v>
      </c>
      <c r="C23" s="152">
        <v>58</v>
      </c>
      <c r="D23" s="152">
        <v>18</v>
      </c>
      <c r="E23" s="152">
        <v>40</v>
      </c>
      <c r="F23" s="152"/>
      <c r="G23" s="152"/>
      <c r="H23" s="152"/>
      <c r="I23" s="152">
        <v>2079</v>
      </c>
      <c r="J23" s="152"/>
      <c r="K23" s="152"/>
      <c r="L23" s="152"/>
    </row>
    <row r="24" spans="1:12">
      <c r="A24" s="153">
        <v>42401</v>
      </c>
      <c r="B24" s="152">
        <v>58</v>
      </c>
      <c r="C24" s="152">
        <v>151</v>
      </c>
      <c r="D24" s="152">
        <v>4</v>
      </c>
      <c r="E24" s="152">
        <v>147</v>
      </c>
      <c r="F24" s="152"/>
      <c r="G24" s="152"/>
      <c r="H24" s="152"/>
      <c r="I24" s="152">
        <v>2137</v>
      </c>
      <c r="J24" s="152"/>
      <c r="K24" s="152"/>
      <c r="L24" s="152"/>
    </row>
    <row r="25" spans="1:12">
      <c r="A25" s="153">
        <v>42430</v>
      </c>
      <c r="B25" s="152">
        <v>62</v>
      </c>
      <c r="C25" s="152">
        <v>70</v>
      </c>
      <c r="D25" s="152">
        <v>64</v>
      </c>
      <c r="E25" s="152">
        <v>6</v>
      </c>
      <c r="F25" s="152"/>
      <c r="G25" s="152"/>
      <c r="H25" s="152"/>
      <c r="I25" s="152">
        <v>2199</v>
      </c>
      <c r="J25" s="152"/>
      <c r="K25" s="152"/>
      <c r="L25" s="152"/>
    </row>
    <row r="26" spans="1:12">
      <c r="A26" s="153">
        <v>42461</v>
      </c>
      <c r="B26" s="152">
        <v>66</v>
      </c>
      <c r="C26" s="152">
        <v>54</v>
      </c>
      <c r="D26" s="152">
        <v>35</v>
      </c>
      <c r="E26" s="152">
        <v>19</v>
      </c>
      <c r="F26" s="152"/>
      <c r="G26" s="152"/>
      <c r="H26" s="152"/>
      <c r="I26" s="152">
        <v>2265</v>
      </c>
      <c r="J26" s="152"/>
      <c r="K26" s="152"/>
      <c r="L26" s="152"/>
    </row>
    <row r="27" spans="1:12">
      <c r="A27" s="153">
        <v>42491</v>
      </c>
      <c r="B27" s="152">
        <v>50</v>
      </c>
      <c r="C27" s="152">
        <v>94</v>
      </c>
      <c r="D27" s="152">
        <v>17</v>
      </c>
      <c r="E27" s="152">
        <v>77</v>
      </c>
      <c r="F27" s="152"/>
      <c r="G27" s="152"/>
      <c r="H27" s="152"/>
      <c r="I27" s="152">
        <v>2315</v>
      </c>
      <c r="J27" s="152"/>
      <c r="K27" s="152"/>
      <c r="L27" s="152"/>
    </row>
    <row r="28" spans="1:12">
      <c r="A28" s="153">
        <v>42522</v>
      </c>
      <c r="B28" s="152">
        <v>48</v>
      </c>
      <c r="C28" s="152">
        <v>60</v>
      </c>
      <c r="D28" s="152">
        <v>21</v>
      </c>
      <c r="E28" s="152">
        <v>39</v>
      </c>
      <c r="F28" s="152"/>
      <c r="G28" s="152"/>
      <c r="H28" s="152"/>
      <c r="I28" s="152">
        <v>2363</v>
      </c>
      <c r="J28" s="152"/>
      <c r="K28" s="152"/>
      <c r="L28" s="152"/>
    </row>
    <row r="29" spans="1:12">
      <c r="A29" s="153">
        <v>42552</v>
      </c>
      <c r="B29" s="152">
        <v>62</v>
      </c>
      <c r="C29" s="152">
        <v>74</v>
      </c>
      <c r="D29" s="152">
        <v>9</v>
      </c>
      <c r="E29" s="152">
        <v>65</v>
      </c>
      <c r="F29" s="152"/>
      <c r="G29" s="152"/>
      <c r="H29" s="152"/>
      <c r="I29" s="152">
        <v>2425</v>
      </c>
      <c r="J29" s="152"/>
      <c r="K29" s="152"/>
      <c r="L29" s="152"/>
    </row>
    <row r="30" spans="1:12">
      <c r="A30" s="153">
        <v>42583</v>
      </c>
      <c r="B30" s="152">
        <v>58</v>
      </c>
      <c r="C30" s="152">
        <v>91</v>
      </c>
      <c r="D30" s="152">
        <v>16</v>
      </c>
      <c r="E30" s="152">
        <v>75</v>
      </c>
      <c r="F30" s="152"/>
      <c r="G30" s="152"/>
      <c r="H30" s="152"/>
      <c r="I30" s="152">
        <v>2483</v>
      </c>
      <c r="J30" s="152"/>
      <c r="K30" s="152"/>
      <c r="L30" s="152"/>
    </row>
    <row r="31" spans="1:12">
      <c r="A31" s="153">
        <v>42614</v>
      </c>
      <c r="B31" s="152">
        <v>41</v>
      </c>
      <c r="C31" s="152">
        <v>55</v>
      </c>
      <c r="D31" s="152">
        <v>27</v>
      </c>
      <c r="E31" s="152">
        <v>28</v>
      </c>
      <c r="F31" s="152"/>
      <c r="G31" s="152"/>
      <c r="H31" s="152"/>
      <c r="I31" s="152">
        <v>2524</v>
      </c>
      <c r="J31" s="152"/>
      <c r="K31" s="152"/>
      <c r="L31" s="152"/>
    </row>
    <row r="32" spans="1:12">
      <c r="A32" s="153">
        <v>42644</v>
      </c>
      <c r="B32" s="152">
        <v>32</v>
      </c>
      <c r="C32" s="152">
        <v>67</v>
      </c>
      <c r="D32" s="152">
        <v>7</v>
      </c>
      <c r="E32" s="152">
        <v>60</v>
      </c>
      <c r="F32" s="152"/>
      <c r="G32" s="152"/>
      <c r="H32" s="152"/>
      <c r="I32" s="152">
        <v>2556</v>
      </c>
      <c r="J32" s="152"/>
      <c r="K32" s="152"/>
      <c r="L32" s="152"/>
    </row>
    <row r="33" spans="1:12">
      <c r="A33" s="153">
        <v>42675</v>
      </c>
      <c r="B33" s="152">
        <v>30</v>
      </c>
      <c r="C33" s="152">
        <v>45</v>
      </c>
      <c r="D33" s="152">
        <v>20</v>
      </c>
      <c r="E33" s="152">
        <v>25</v>
      </c>
      <c r="F33" s="152"/>
      <c r="G33" s="152"/>
      <c r="H33" s="152"/>
      <c r="I33" s="152">
        <v>2586</v>
      </c>
      <c r="J33" s="152"/>
      <c r="K33" s="152"/>
      <c r="L33" s="152"/>
    </row>
    <row r="34" spans="1:12">
      <c r="A34" s="153">
        <v>42705</v>
      </c>
      <c r="B34" s="152">
        <v>33</v>
      </c>
      <c r="C34" s="152">
        <v>21</v>
      </c>
      <c r="D34" s="152">
        <v>30</v>
      </c>
      <c r="E34" s="152">
        <v>-9</v>
      </c>
      <c r="F34" s="152"/>
      <c r="G34" s="152"/>
      <c r="H34" s="152"/>
      <c r="I34" s="152">
        <v>2619</v>
      </c>
      <c r="J34" s="152"/>
      <c r="K34" s="152"/>
      <c r="L34" s="152"/>
    </row>
    <row r="35" spans="1:12">
      <c r="A35" s="153">
        <v>42736</v>
      </c>
      <c r="B35" s="152">
        <v>21</v>
      </c>
      <c r="C35" s="152">
        <v>40</v>
      </c>
      <c r="D35" s="152">
        <v>26</v>
      </c>
      <c r="E35" s="152">
        <v>14</v>
      </c>
      <c r="F35" s="152"/>
      <c r="G35" s="152"/>
      <c r="H35" s="152"/>
      <c r="I35" s="152">
        <v>2640</v>
      </c>
      <c r="J35" s="152"/>
      <c r="K35" s="152"/>
      <c r="L35" s="152"/>
    </row>
    <row r="36" spans="1:12">
      <c r="A36" s="153">
        <v>42767</v>
      </c>
      <c r="B36" s="152">
        <v>25</v>
      </c>
      <c r="C36" s="152">
        <v>142</v>
      </c>
      <c r="D36" s="152">
        <v>26</v>
      </c>
      <c r="E36" s="152">
        <v>116</v>
      </c>
      <c r="F36" s="152"/>
      <c r="G36" s="152"/>
      <c r="H36" s="152"/>
      <c r="I36" s="152">
        <v>2665</v>
      </c>
      <c r="J36" s="152"/>
      <c r="K36" s="152"/>
      <c r="L36" s="152"/>
    </row>
    <row r="37" spans="1:12">
      <c r="A37" s="153">
        <v>42795</v>
      </c>
      <c r="B37" s="152">
        <v>45</v>
      </c>
      <c r="C37" s="152">
        <v>33</v>
      </c>
      <c r="D37" s="152">
        <v>59</v>
      </c>
      <c r="E37" s="152">
        <v>-26</v>
      </c>
      <c r="F37" s="152"/>
      <c r="G37" s="152"/>
      <c r="H37" s="152"/>
      <c r="I37" s="152">
        <v>2710</v>
      </c>
      <c r="J37" s="152"/>
      <c r="K37" s="152"/>
      <c r="L37" s="152"/>
    </row>
    <row r="38" spans="1:12">
      <c r="A38" s="153">
        <v>42826</v>
      </c>
      <c r="B38" s="152">
        <v>53</v>
      </c>
      <c r="C38" s="152">
        <v>49</v>
      </c>
      <c r="D38" s="152">
        <v>37</v>
      </c>
      <c r="E38" s="152">
        <v>12</v>
      </c>
      <c r="F38" s="152"/>
      <c r="G38" s="152"/>
      <c r="H38" s="152"/>
      <c r="I38" s="152">
        <v>2763</v>
      </c>
      <c r="J38" s="152"/>
      <c r="K38" s="152"/>
      <c r="L38" s="152"/>
    </row>
    <row r="39" spans="1:12">
      <c r="A39" s="153">
        <v>42856</v>
      </c>
      <c r="B39" s="152">
        <v>30</v>
      </c>
      <c r="C39" s="152">
        <v>30</v>
      </c>
      <c r="D39" s="152">
        <v>17</v>
      </c>
      <c r="E39" s="152">
        <v>13</v>
      </c>
      <c r="F39" s="152"/>
      <c r="G39" s="152"/>
      <c r="H39" s="152"/>
      <c r="I39" s="152">
        <v>2793</v>
      </c>
      <c r="J39" s="152"/>
      <c r="K39" s="152"/>
      <c r="L39" s="152"/>
    </row>
    <row r="40" spans="1:12">
      <c r="A40" s="153">
        <v>42887</v>
      </c>
      <c r="B40" s="152">
        <v>47</v>
      </c>
      <c r="C40" s="152">
        <v>41</v>
      </c>
      <c r="D40" s="152">
        <v>49</v>
      </c>
      <c r="E40" s="152">
        <v>-8</v>
      </c>
      <c r="F40" s="152"/>
      <c r="G40" s="152"/>
      <c r="H40" s="152"/>
      <c r="I40" s="152">
        <v>2840</v>
      </c>
      <c r="J40" s="152"/>
      <c r="K40" s="152"/>
      <c r="L40" s="152"/>
    </row>
    <row r="41" spans="1:12">
      <c r="A41" s="153">
        <v>42917</v>
      </c>
      <c r="B41" s="152">
        <v>37</v>
      </c>
      <c r="C41" s="152">
        <v>34</v>
      </c>
      <c r="D41" s="152">
        <v>17</v>
      </c>
      <c r="E41" s="152">
        <v>17</v>
      </c>
      <c r="F41" s="152"/>
      <c r="G41" s="152"/>
      <c r="H41" s="152"/>
      <c r="I41" s="152">
        <v>2877</v>
      </c>
      <c r="J41" s="152"/>
      <c r="K41" s="152"/>
      <c r="L41" s="152"/>
    </row>
    <row r="42" spans="1:12">
      <c r="A42" s="153">
        <v>42948</v>
      </c>
      <c r="B42" s="152">
        <v>46</v>
      </c>
      <c r="C42" s="152">
        <v>48</v>
      </c>
      <c r="D42" s="152">
        <v>9</v>
      </c>
      <c r="E42" s="152">
        <v>39</v>
      </c>
      <c r="F42" s="152"/>
      <c r="G42" s="152"/>
      <c r="H42" s="152"/>
      <c r="I42" s="152">
        <v>2923</v>
      </c>
      <c r="J42" s="152"/>
      <c r="K42" s="152"/>
      <c r="L42" s="152"/>
    </row>
    <row r="43" spans="1:12">
      <c r="A43" s="153">
        <v>42979</v>
      </c>
      <c r="B43" s="152">
        <v>41</v>
      </c>
      <c r="C43" s="152">
        <v>52</v>
      </c>
      <c r="D43" s="152">
        <v>13</v>
      </c>
      <c r="E43" s="152">
        <v>39</v>
      </c>
      <c r="F43" s="152"/>
      <c r="G43" s="152"/>
      <c r="H43" s="152"/>
      <c r="I43" s="152">
        <v>2964</v>
      </c>
      <c r="J43" s="152"/>
      <c r="K43" s="152"/>
      <c r="L43" s="152"/>
    </row>
    <row r="44" spans="1:12">
      <c r="A44" s="153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1:12">
      <c r="A45" s="153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</row>
    <row r="46" spans="1:12">
      <c r="A46" s="153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2">
      <c r="A47" s="153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1:12">
      <c r="A48" s="153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</row>
    <row r="49" spans="1:12">
      <c r="A49" s="153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</row>
    <row r="50" spans="1:12">
      <c r="A50" s="153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</row>
    <row r="51" spans="1:12">
      <c r="A51" s="153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</row>
    <row r="52" spans="1:12">
      <c r="A52" s="153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</row>
    <row r="53" spans="1:12">
      <c r="A53" s="153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</row>
    <row r="54" spans="1:12">
      <c r="A54" s="153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</row>
    <row r="55" spans="1:12">
      <c r="A55" s="153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1:12">
      <c r="A56" s="153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</row>
    <row r="57" spans="1:12">
      <c r="A57" s="153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</row>
    <row r="58" spans="1:12">
      <c r="A58" s="153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</row>
    <row r="59" spans="1:12">
      <c r="A59" s="153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</row>
    <row r="60" spans="1:12">
      <c r="A60" s="153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</row>
    <row r="61" spans="1:12">
      <c r="A61" s="153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</row>
    <row r="62" spans="1:12">
      <c r="A62" s="153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</row>
    <row r="63" spans="1:12">
      <c r="A63" s="153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</row>
    <row r="64" spans="1:12">
      <c r="A64" s="153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</row>
    <row r="65" spans="1:12">
      <c r="A65" s="153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</row>
    <row r="66" spans="1:12">
      <c r="A66" s="153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</row>
    <row r="67" spans="1:12">
      <c r="A67" s="153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</row>
    <row r="68" spans="1:12">
      <c r="A68" s="153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</row>
    <row r="69" spans="1:12">
      <c r="A69" s="153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</row>
    <row r="70" spans="1:12">
      <c r="A70" s="153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</row>
    <row r="71" spans="1:12">
      <c r="A71" s="153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</row>
    <row r="72" spans="1:12">
      <c r="A72" s="153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</row>
    <row r="73" spans="1:12">
      <c r="A73" s="153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</row>
    <row r="74" spans="1:12">
      <c r="A74" s="153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</row>
    <row r="75" spans="1:12">
      <c r="A75" s="153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</row>
    <row r="76" spans="1:12">
      <c r="A76" s="153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</row>
    <row r="77" spans="1:12">
      <c r="A77" s="153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</row>
    <row r="78" spans="1:12">
      <c r="A78" s="153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</row>
    <row r="79" spans="1:12">
      <c r="A79" s="153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</row>
    <row r="80" spans="1:12">
      <c r="A80" s="153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</row>
    <row r="81" spans="1:12">
      <c r="A81" s="153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</row>
    <row r="82" spans="1:12">
      <c r="A82" s="153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</row>
    <row r="83" spans="1:12">
      <c r="A83" s="153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</row>
    <row r="84" spans="1:12">
      <c r="A84" s="153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</row>
    <row r="85" spans="1:12">
      <c r="A85" s="153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</row>
    <row r="86" spans="1:12">
      <c r="A86" s="153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</row>
    <row r="87" spans="1:12">
      <c r="A87" s="153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</row>
    <row r="88" spans="1:12">
      <c r="A88" s="153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</row>
    <row r="89" spans="1:12">
      <c r="A89" s="153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</row>
    <row r="90" spans="1:12">
      <c r="A90" s="153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</row>
    <row r="91" spans="1:12">
      <c r="A91" s="153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</row>
    <row r="92" spans="1:12">
      <c r="A92" s="153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</row>
    <row r="93" spans="1:12">
      <c r="A93" s="153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</row>
    <row r="94" spans="1:12">
      <c r="A94" s="153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</row>
    <row r="95" spans="1:12">
      <c r="A95" s="153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</row>
    <row r="96" spans="1:12">
      <c r="A96" s="153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</row>
    <row r="97" spans="1:12">
      <c r="A97" s="153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</row>
    <row r="98" spans="1:12">
      <c r="A98" s="153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</row>
    <row r="99" spans="1:12">
      <c r="A99" s="153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</row>
    <row r="100" spans="1:12">
      <c r="A100" s="153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</row>
    <row r="101" spans="1:12">
      <c r="A101" s="153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</row>
    <row r="102" spans="1:12">
      <c r="A102" s="153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</row>
    <row r="103" spans="1:12">
      <c r="A103" s="153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</row>
    <row r="104" spans="1:12">
      <c r="A104" s="153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</row>
    <row r="105" spans="1:12">
      <c r="A105" s="153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</row>
    <row r="106" spans="1:12">
      <c r="A106" s="153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</row>
    <row r="107" spans="1:12">
      <c r="A107" s="153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</row>
    <row r="108" spans="1:12">
      <c r="A108" s="153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</row>
    <row r="109" spans="1:12">
      <c r="A109" s="153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</row>
    <row r="110" spans="1:12">
      <c r="A110" s="153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</row>
    <row r="111" spans="1:12">
      <c r="A111" s="153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</row>
    <row r="112" spans="1:12">
      <c r="A112" s="153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</row>
    <row r="113" spans="1:12">
      <c r="A113" s="153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</row>
    <row r="114" spans="1:12">
      <c r="A114" s="153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</row>
    <row r="115" spans="1:12">
      <c r="A115" s="153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</row>
    <row r="116" spans="1:12">
      <c r="A116" s="153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</row>
    <row r="117" spans="1:12">
      <c r="A117" s="153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</row>
    <row r="118" spans="1:12">
      <c r="A118" s="153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</row>
    <row r="119" spans="1:12">
      <c r="A119" s="153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</row>
    <row r="120" spans="1:12">
      <c r="A120" s="153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</row>
    <row r="121" spans="1:12">
      <c r="A121" s="153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</row>
    <row r="122" spans="1:12">
      <c r="A122" s="153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</row>
    <row r="123" spans="1:12">
      <c r="A123" s="153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</row>
    <row r="124" spans="1:12">
      <c r="A124" s="153"/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</row>
    <row r="125" spans="1:12">
      <c r="A125" s="153"/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</row>
    <row r="126" spans="1:12">
      <c r="A126" s="153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</row>
    <row r="127" spans="1:12">
      <c r="A127" s="153"/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</row>
    <row r="128" spans="1:12">
      <c r="A128" s="153"/>
      <c r="B128" s="152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</row>
    <row r="129" spans="1:12">
      <c r="A129" s="153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</row>
    <row r="130" spans="1:12">
      <c r="A130" s="153"/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</row>
    <row r="131" spans="1:12">
      <c r="A131" s="153"/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</row>
    <row r="132" spans="1:12">
      <c r="A132" s="153"/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</row>
    <row r="133" spans="1:12">
      <c r="A133" s="153"/>
      <c r="B133" s="152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</row>
    <row r="134" spans="1:12">
      <c r="A134" s="153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</row>
    <row r="135" spans="1:12">
      <c r="A135" s="153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</row>
    <row r="136" spans="1:12">
      <c r="A136" s="153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</row>
    <row r="137" spans="1:12">
      <c r="A137" s="153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</row>
    <row r="138" spans="1:12">
      <c r="A138" s="153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</row>
    <row r="139" spans="1:12">
      <c r="A139" s="153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</row>
    <row r="140" spans="1:12">
      <c r="A140" s="153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</row>
    <row r="141" spans="1:12">
      <c r="A141" s="153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</row>
    <row r="142" spans="1:12">
      <c r="A142" s="153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</row>
    <row r="143" spans="1:12">
      <c r="A143" s="153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</row>
    <row r="144" spans="1:12">
      <c r="A144" s="153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</row>
    <row r="145" spans="1:12">
      <c r="A145" s="153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</row>
    <row r="146" spans="1:12">
      <c r="A146" s="153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</row>
    <row r="147" spans="1:12">
      <c r="A147" s="153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</row>
    <row r="148" spans="1:12">
      <c r="A148" s="153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</row>
    <row r="149" spans="1:12">
      <c r="A149" s="153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</row>
    <row r="150" spans="1:12">
      <c r="A150" s="153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</row>
    <row r="151" spans="1:12">
      <c r="A151" s="153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</row>
    <row r="152" spans="1:12">
      <c r="A152" s="153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</row>
    <row r="153" spans="1:12">
      <c r="A153" s="153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</row>
    <row r="154" spans="1:12">
      <c r="A154" s="153"/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</row>
    <row r="155" spans="1:12">
      <c r="A155" s="153"/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</row>
    <row r="156" spans="1:12">
      <c r="A156" s="153"/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</row>
    <row r="157" spans="1:12">
      <c r="A157" s="153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</row>
    <row r="158" spans="1:12">
      <c r="A158" s="153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</row>
    <row r="159" spans="1:12">
      <c r="A159" s="153"/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</row>
    <row r="160" spans="1:12">
      <c r="A160" s="153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</row>
    <row r="161" spans="1:12">
      <c r="A161" s="153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</row>
    <row r="162" spans="1:12">
      <c r="A162" s="153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</row>
    <row r="163" spans="1:12">
      <c r="A163" s="153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</row>
    <row r="164" spans="1:12">
      <c r="A164" s="153"/>
      <c r="B164" s="152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</row>
    <row r="165" spans="1:12">
      <c r="A165" s="153"/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</row>
    <row r="166" spans="1:12">
      <c r="A166" s="153"/>
      <c r="B166" s="152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</row>
    <row r="167" spans="1:12">
      <c r="A167" s="153"/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</row>
    <row r="168" spans="1:12">
      <c r="A168" s="153"/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</row>
    <row r="169" spans="1:12">
      <c r="A169" s="153"/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</row>
    <row r="170" spans="1:12">
      <c r="A170" s="153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</row>
    <row r="171" spans="1:12">
      <c r="A171" s="153"/>
      <c r="B171" s="152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</row>
    <row r="172" spans="1:12">
      <c r="A172" s="153"/>
      <c r="B172" s="152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</row>
    <row r="173" spans="1:12">
      <c r="A173" s="153"/>
      <c r="B173" s="152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</row>
    <row r="174" spans="1:12">
      <c r="A174" s="153"/>
      <c r="B174" s="152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</row>
    <row r="175" spans="1:12">
      <c r="A175" s="153"/>
      <c r="B175" s="152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</row>
    <row r="176" spans="1:12">
      <c r="A176" s="153"/>
      <c r="B176" s="152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</row>
    <row r="177" spans="1:12">
      <c r="A177" s="153"/>
      <c r="B177" s="152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</row>
    <row r="178" spans="1:12">
      <c r="A178" s="153"/>
      <c r="B178" s="152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</row>
    <row r="179" spans="1:12">
      <c r="A179" s="153"/>
      <c r="B179" s="152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</row>
    <row r="180" spans="1:12">
      <c r="A180" s="153"/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</row>
    <row r="181" spans="1:12">
      <c r="A181" s="153"/>
      <c r="B181" s="152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</row>
    <row r="182" spans="1:12">
      <c r="A182" s="153"/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</row>
    <row r="183" spans="1:12">
      <c r="A183" s="153"/>
      <c r="B183" s="152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</row>
    <row r="184" spans="1:12">
      <c r="A184" s="153"/>
      <c r="B184" s="152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</row>
    <row r="185" spans="1:12">
      <c r="A185" s="153"/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</row>
    <row r="186" spans="1:12">
      <c r="A186" s="153"/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</row>
    <row r="187" spans="1:12">
      <c r="A187" s="153"/>
      <c r="B187" s="152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</row>
    <row r="188" spans="1:12">
      <c r="A188" s="153"/>
      <c r="B188" s="152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</row>
    <row r="189" spans="1:12">
      <c r="A189" s="153"/>
      <c r="B189" s="152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</row>
    <row r="190" spans="1:12">
      <c r="A190" s="153"/>
      <c r="B190" s="152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</row>
    <row r="191" spans="1:12">
      <c r="A191" s="153"/>
      <c r="B191" s="152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</row>
    <row r="192" spans="1:12">
      <c r="A192" s="153"/>
      <c r="B192" s="15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</row>
    <row r="193" spans="1:12">
      <c r="A193" s="153"/>
      <c r="B193" s="152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</row>
    <row r="194" spans="1:12">
      <c r="A194" s="153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</row>
    <row r="195" spans="1:12">
      <c r="A195" s="153"/>
      <c r="B195" s="152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</row>
    <row r="196" spans="1:12">
      <c r="A196" s="153"/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</row>
    <row r="197" spans="1:12">
      <c r="A197" s="153"/>
      <c r="B197" s="152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</row>
    <row r="198" spans="1:12">
      <c r="A198" s="153"/>
      <c r="B198" s="152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</row>
    <row r="199" spans="1:12">
      <c r="A199" s="153"/>
      <c r="B199" s="152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</row>
    <row r="200" spans="1:12">
      <c r="A200" s="153"/>
      <c r="B200" s="152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</row>
    <row r="201" spans="1:12">
      <c r="A201" s="153"/>
      <c r="B201" s="152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</row>
    <row r="202" spans="1:12">
      <c r="A202" s="153"/>
      <c r="B202" s="152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</row>
    <row r="203" spans="1:12">
      <c r="A203" s="153"/>
      <c r="B203" s="152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</row>
    <row r="204" spans="1:12">
      <c r="A204" s="153"/>
      <c r="B204" s="152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</row>
    <row r="205" spans="1:12">
      <c r="A205" s="153"/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</row>
    <row r="206" spans="1:12">
      <c r="A206" s="153"/>
      <c r="B206" s="152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</row>
    <row r="207" spans="1:12">
      <c r="A207" s="153"/>
      <c r="B207" s="152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</row>
    <row r="208" spans="1:12">
      <c r="A208" s="153"/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</row>
    <row r="209" spans="1:12">
      <c r="A209" s="153"/>
      <c r="B209" s="152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</row>
    <row r="210" spans="1:12">
      <c r="A210" s="153"/>
      <c r="B210" s="152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</row>
    <row r="211" spans="1:12">
      <c r="A211" s="153"/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</row>
    <row r="212" spans="1:12">
      <c r="A212" s="153"/>
      <c r="B212" s="152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</row>
    <row r="213" spans="1:12">
      <c r="A213" s="153"/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</row>
    <row r="214" spans="1:12">
      <c r="A214" s="153"/>
      <c r="B214" s="152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</row>
    <row r="215" spans="1:12">
      <c r="A215" s="153"/>
      <c r="B215" s="152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</row>
    <row r="216" spans="1:12">
      <c r="A216" s="153"/>
      <c r="B216" s="152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</row>
    <row r="217" spans="1:12">
      <c r="A217" s="153"/>
      <c r="B217" s="152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</row>
    <row r="218" spans="1:12">
      <c r="A218" s="153"/>
      <c r="B218" s="152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</row>
    <row r="219" spans="1:12">
      <c r="A219" s="153"/>
      <c r="B219" s="152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</row>
    <row r="220" spans="1:12">
      <c r="A220" s="153"/>
      <c r="B220" s="152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</row>
    <row r="221" spans="1:12">
      <c r="A221" s="153"/>
      <c r="B221" s="152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</row>
    <row r="222" spans="1:12">
      <c r="A222" s="153"/>
      <c r="B222" s="152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</row>
    <row r="223" spans="1:12">
      <c r="A223" s="153"/>
      <c r="B223" s="152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</row>
    <row r="224" spans="1:12">
      <c r="A224" s="153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</row>
    <row r="225" spans="1:12">
      <c r="A225" s="153"/>
      <c r="B225" s="152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</row>
    <row r="226" spans="1:12">
      <c r="A226" s="153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</row>
    <row r="227" spans="1:12">
      <c r="A227" s="153"/>
      <c r="B227" s="152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</row>
    <row r="228" spans="1:12">
      <c r="A228" s="153"/>
      <c r="B228" s="152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</row>
    <row r="229" spans="1:12">
      <c r="A229" s="153"/>
      <c r="B229" s="152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2</vt:i4>
      </vt:variant>
    </vt:vector>
  </HeadingPairs>
  <TitlesOfParts>
    <vt:vector size="6" baseType="lpstr">
      <vt:lpstr>10年推移</vt:lpstr>
      <vt:lpstr>年度</vt:lpstr>
      <vt:lpstr>整形DATA</vt:lpstr>
      <vt:lpstr>元DATA</vt:lpstr>
      <vt:lpstr>売上推移</vt:lpstr>
      <vt:lpstr>体力表</vt:lpstr>
    </vt:vector>
  </TitlesOfParts>
  <Company>goken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takashima</dc:creator>
  <cp:lastModifiedBy>takashima</cp:lastModifiedBy>
  <cp:lastPrinted>2013-08-29T07:04:09Z</cp:lastPrinted>
  <dcterms:created xsi:type="dcterms:W3CDTF">2005-06-23T09:36:15Z</dcterms:created>
  <dcterms:modified xsi:type="dcterms:W3CDTF">2017-10-30T02:59:40Z</dcterms:modified>
</cp:coreProperties>
</file>